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SIEABA2\DokumentySIEA\Sekcia_ESIF\Odbor_IP\Odd_implementacie\Projekty KŽP\KZP-PO4-SC431-2017-19\OI_BA\H368_Obec Železník\D2 po VO\"/>
    </mc:Choice>
  </mc:AlternateContent>
  <bookViews>
    <workbookView xWindow="0" yWindow="120" windowWidth="19320" windowHeight="11640"/>
  </bookViews>
  <sheets>
    <sheet name="Rozpočet projektu" sheetId="5" r:id="rId1"/>
    <sheet name="Referenčné hodnoty" sheetId="7" r:id="rId2"/>
    <sheet name="Prieskum trhu" sheetId="10" r:id="rId3"/>
    <sheet name="Value for Money" sheetId="4" r:id="rId4"/>
    <sheet name="Úspora-vykurovanie" sheetId="9" r:id="rId5"/>
  </sheets>
  <definedNames>
    <definedName name="_ftn1" localSheetId="3">'Value for Money'!#REF!</definedName>
    <definedName name="_ftn2" localSheetId="3">'Value for Money'!$F$29</definedName>
    <definedName name="ghghjgh" localSheetId="2">#REF!</definedName>
    <definedName name="ghghjgh">#REF!</definedName>
    <definedName name="hjkz" localSheetId="2">#REF!</definedName>
    <definedName name="hjkz">#REF!</definedName>
    <definedName name="_xlnm.Print_Area" localSheetId="2">'Prieskum trhu'!$A$1:$N$44</definedName>
    <definedName name="_xlnm.Print_Area" localSheetId="1">'Referenčné hodnoty'!$A$1:$E$64</definedName>
    <definedName name="_xlnm.Print_Area" localSheetId="0">'Rozpočet projektu'!$A$1:$I$329</definedName>
    <definedName name="_xlnm.Print_Area" localSheetId="4">'Úspora-vykurovanie'!$A$1:$G$28</definedName>
    <definedName name="_xlnm.Print_Area" localSheetId="3">'Value for Money'!$A$1:$E$38</definedName>
  </definedNames>
  <calcPr calcId="152511" concurrentCalc="0"/>
</workbook>
</file>

<file path=xl/calcChain.xml><?xml version="1.0" encoding="utf-8"?>
<calcChain xmlns="http://schemas.openxmlformats.org/spreadsheetml/2006/main">
  <c r="G151" i="5" l="1"/>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150"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84" i="5"/>
  <c r="G85" i="5"/>
  <c r="G86" i="5"/>
  <c r="G87" i="5"/>
  <c r="G88" i="5"/>
  <c r="G89" i="5"/>
  <c r="G90" i="5"/>
  <c r="G91" i="5"/>
  <c r="G92" i="5"/>
  <c r="G93" i="5"/>
  <c r="G94" i="5"/>
  <c r="G95" i="5"/>
  <c r="G96" i="5"/>
  <c r="G97" i="5"/>
  <c r="G98" i="5"/>
  <c r="G99" i="5"/>
  <c r="G100" i="5"/>
  <c r="G101" i="5"/>
  <c r="G102"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106" i="5"/>
  <c r="G83" i="5"/>
  <c r="G16" i="5"/>
  <c r="H151" i="5"/>
  <c r="I151" i="5"/>
  <c r="H152" i="5"/>
  <c r="I152" i="5"/>
  <c r="H153" i="5"/>
  <c r="I153" i="5"/>
  <c r="H154" i="5"/>
  <c r="I154" i="5"/>
  <c r="H155" i="5"/>
  <c r="I155" i="5"/>
  <c r="H156" i="5"/>
  <c r="I156" i="5"/>
  <c r="H157" i="5"/>
  <c r="I157" i="5"/>
  <c r="H158" i="5"/>
  <c r="I158" i="5"/>
  <c r="H159" i="5"/>
  <c r="I159" i="5"/>
  <c r="H160" i="5"/>
  <c r="I160" i="5"/>
  <c r="H161" i="5"/>
  <c r="I161" i="5"/>
  <c r="H162" i="5"/>
  <c r="I162" i="5"/>
  <c r="H163" i="5"/>
  <c r="I163" i="5"/>
  <c r="H164" i="5"/>
  <c r="I164" i="5"/>
  <c r="H165" i="5"/>
  <c r="I165" i="5"/>
  <c r="H166" i="5"/>
  <c r="I166" i="5"/>
  <c r="H167" i="5"/>
  <c r="I167" i="5"/>
  <c r="H168" i="5"/>
  <c r="I168" i="5"/>
  <c r="H169" i="5"/>
  <c r="I169" i="5"/>
  <c r="H170" i="5"/>
  <c r="I170" i="5"/>
  <c r="H171" i="5"/>
  <c r="I171" i="5"/>
  <c r="H172" i="5"/>
  <c r="I172" i="5"/>
  <c r="H173" i="5"/>
  <c r="I173" i="5"/>
  <c r="H174" i="5"/>
  <c r="I174" i="5"/>
  <c r="H175" i="5"/>
  <c r="I175" i="5"/>
  <c r="H176" i="5"/>
  <c r="I176" i="5"/>
  <c r="H177" i="5"/>
  <c r="I177" i="5"/>
  <c r="H178" i="5"/>
  <c r="I178" i="5"/>
  <c r="H179" i="5"/>
  <c r="I179" i="5"/>
  <c r="H180" i="5"/>
  <c r="I180" i="5"/>
  <c r="H181" i="5"/>
  <c r="I181" i="5"/>
  <c r="H182" i="5"/>
  <c r="I182" i="5"/>
  <c r="H183" i="5"/>
  <c r="I183" i="5"/>
  <c r="H184" i="5"/>
  <c r="I184" i="5"/>
  <c r="H185" i="5"/>
  <c r="I185" i="5"/>
  <c r="H186" i="5"/>
  <c r="I186" i="5"/>
  <c r="H187" i="5"/>
  <c r="I187" i="5"/>
  <c r="H188" i="5"/>
  <c r="I188" i="5"/>
  <c r="H189" i="5"/>
  <c r="I189" i="5"/>
  <c r="H190" i="5"/>
  <c r="I190" i="5"/>
  <c r="H191" i="5"/>
  <c r="I191" i="5"/>
  <c r="H192" i="5"/>
  <c r="I192" i="5"/>
  <c r="H193" i="5"/>
  <c r="I193" i="5"/>
  <c r="H194" i="5"/>
  <c r="I194" i="5"/>
  <c r="H195" i="5"/>
  <c r="I195" i="5"/>
  <c r="H196" i="5"/>
  <c r="I196" i="5"/>
  <c r="H197" i="5"/>
  <c r="I197" i="5"/>
  <c r="H198" i="5"/>
  <c r="I198" i="5"/>
  <c r="H199" i="5"/>
  <c r="I199" i="5"/>
  <c r="H200" i="5"/>
  <c r="I200" i="5"/>
  <c r="H201" i="5"/>
  <c r="I201" i="5"/>
  <c r="H202" i="5"/>
  <c r="I202" i="5"/>
  <c r="H203" i="5"/>
  <c r="I203" i="5"/>
  <c r="H204" i="5"/>
  <c r="I204" i="5"/>
  <c r="H205" i="5"/>
  <c r="I205" i="5"/>
  <c r="H206" i="5"/>
  <c r="I206" i="5"/>
  <c r="H207" i="5"/>
  <c r="I207" i="5"/>
  <c r="H208" i="5"/>
  <c r="I208" i="5"/>
  <c r="H209" i="5"/>
  <c r="I209" i="5"/>
  <c r="H210" i="5"/>
  <c r="I210" i="5"/>
  <c r="H211" i="5"/>
  <c r="I211" i="5"/>
  <c r="H212" i="5"/>
  <c r="I212" i="5"/>
  <c r="H213" i="5"/>
  <c r="I213" i="5"/>
  <c r="H214" i="5"/>
  <c r="I214" i="5"/>
  <c r="H215" i="5"/>
  <c r="I215" i="5"/>
  <c r="H216" i="5"/>
  <c r="I216" i="5"/>
  <c r="H217" i="5"/>
  <c r="I217" i="5"/>
  <c r="H218" i="5"/>
  <c r="I218" i="5"/>
  <c r="H219" i="5"/>
  <c r="I219" i="5"/>
  <c r="H220" i="5"/>
  <c r="I220" i="5"/>
  <c r="H221" i="5"/>
  <c r="I221" i="5"/>
  <c r="H222" i="5"/>
  <c r="I222" i="5"/>
  <c r="H223" i="5"/>
  <c r="I223" i="5"/>
  <c r="H224" i="5"/>
  <c r="I224" i="5"/>
  <c r="H225" i="5"/>
  <c r="I225" i="5"/>
  <c r="H226" i="5"/>
  <c r="I226" i="5"/>
  <c r="H227" i="5"/>
  <c r="I227" i="5"/>
  <c r="H228" i="5"/>
  <c r="I228" i="5"/>
  <c r="H229" i="5"/>
  <c r="I229" i="5"/>
  <c r="H230" i="5"/>
  <c r="I230" i="5"/>
  <c r="H231" i="5"/>
  <c r="I231" i="5"/>
  <c r="H232" i="5"/>
  <c r="I232" i="5"/>
  <c r="H233" i="5"/>
  <c r="I233" i="5"/>
  <c r="H234" i="5"/>
  <c r="I234" i="5"/>
  <c r="H235" i="5"/>
  <c r="I235" i="5"/>
  <c r="H236" i="5"/>
  <c r="I236" i="5"/>
  <c r="H237" i="5"/>
  <c r="I237" i="5"/>
  <c r="H238" i="5"/>
  <c r="I238" i="5"/>
  <c r="H239" i="5"/>
  <c r="I239" i="5"/>
  <c r="H240" i="5"/>
  <c r="I240" i="5"/>
  <c r="H241" i="5"/>
  <c r="I241" i="5"/>
  <c r="H242" i="5"/>
  <c r="I242" i="5"/>
  <c r="H243" i="5"/>
  <c r="I243" i="5"/>
  <c r="H244" i="5"/>
  <c r="I244" i="5"/>
  <c r="H245" i="5"/>
  <c r="I245" i="5"/>
  <c r="H246" i="5"/>
  <c r="I246" i="5"/>
  <c r="H247" i="5"/>
  <c r="I247" i="5"/>
  <c r="H248" i="5"/>
  <c r="I248" i="5"/>
  <c r="H249" i="5"/>
  <c r="I249" i="5"/>
  <c r="H250" i="5"/>
  <c r="I250" i="5"/>
  <c r="H251" i="5"/>
  <c r="I251" i="5"/>
  <c r="H252" i="5"/>
  <c r="I252" i="5"/>
  <c r="H253" i="5"/>
  <c r="I253" i="5"/>
  <c r="H254" i="5"/>
  <c r="I254" i="5"/>
  <c r="H255" i="5"/>
  <c r="I255" i="5"/>
  <c r="H256" i="5"/>
  <c r="I256" i="5"/>
  <c r="H257" i="5"/>
  <c r="I257" i="5"/>
  <c r="H258" i="5"/>
  <c r="I258" i="5"/>
  <c r="H259" i="5"/>
  <c r="I259" i="5"/>
  <c r="H260" i="5"/>
  <c r="I260" i="5"/>
  <c r="H261" i="5"/>
  <c r="I261" i="5"/>
  <c r="H262" i="5"/>
  <c r="I262" i="5"/>
  <c r="H263" i="5"/>
  <c r="I263" i="5"/>
  <c r="H264" i="5"/>
  <c r="I264" i="5"/>
  <c r="H265" i="5"/>
  <c r="I265" i="5"/>
  <c r="H266" i="5"/>
  <c r="I266" i="5"/>
  <c r="H267" i="5"/>
  <c r="I267" i="5"/>
  <c r="H268" i="5"/>
  <c r="I268" i="5"/>
  <c r="H269" i="5"/>
  <c r="I269" i="5"/>
  <c r="H270" i="5"/>
  <c r="I270" i="5"/>
  <c r="H271" i="5"/>
  <c r="I271" i="5"/>
  <c r="H272" i="5"/>
  <c r="I272" i="5"/>
  <c r="H273" i="5"/>
  <c r="I273" i="5"/>
  <c r="H274" i="5"/>
  <c r="I274" i="5"/>
  <c r="H275" i="5"/>
  <c r="I275" i="5"/>
  <c r="H276" i="5"/>
  <c r="I276" i="5"/>
  <c r="H277" i="5"/>
  <c r="I277" i="5"/>
  <c r="H278" i="5"/>
  <c r="I278" i="5"/>
  <c r="H279" i="5"/>
  <c r="I279" i="5"/>
  <c r="H280" i="5"/>
  <c r="I280" i="5"/>
  <c r="H281" i="5"/>
  <c r="I281" i="5"/>
  <c r="H282" i="5"/>
  <c r="I282" i="5"/>
  <c r="H283" i="5"/>
  <c r="I283" i="5"/>
  <c r="H284" i="5"/>
  <c r="I284" i="5"/>
  <c r="H285" i="5"/>
  <c r="I285" i="5"/>
  <c r="H286" i="5"/>
  <c r="I286" i="5"/>
  <c r="H287" i="5"/>
  <c r="I287" i="5"/>
  <c r="H288" i="5"/>
  <c r="I288" i="5"/>
  <c r="H289" i="5"/>
  <c r="I289" i="5"/>
  <c r="H290" i="5"/>
  <c r="I290" i="5"/>
  <c r="H291" i="5"/>
  <c r="I291" i="5"/>
  <c r="H292" i="5"/>
  <c r="I292" i="5"/>
  <c r="H293" i="5"/>
  <c r="I293" i="5"/>
  <c r="H294" i="5"/>
  <c r="I294" i="5"/>
  <c r="H295" i="5"/>
  <c r="I295" i="5"/>
  <c r="H296" i="5"/>
  <c r="I296" i="5"/>
  <c r="H297" i="5"/>
  <c r="I297" i="5"/>
  <c r="H298" i="5"/>
  <c r="I298" i="5"/>
  <c r="H299" i="5"/>
  <c r="I299" i="5"/>
  <c r="H300" i="5"/>
  <c r="I300" i="5"/>
  <c r="H301" i="5"/>
  <c r="I301" i="5"/>
  <c r="H302" i="5"/>
  <c r="I302" i="5"/>
  <c r="H303" i="5"/>
  <c r="I303" i="5"/>
  <c r="H304" i="5"/>
  <c r="I304" i="5"/>
  <c r="H305" i="5"/>
  <c r="I305" i="5"/>
  <c r="H306" i="5"/>
  <c r="I306" i="5"/>
  <c r="H307" i="5"/>
  <c r="I307" i="5"/>
  <c r="H308" i="5"/>
  <c r="I308" i="5"/>
  <c r="H309" i="5"/>
  <c r="I309" i="5"/>
  <c r="H310" i="5"/>
  <c r="I310" i="5"/>
  <c r="H150" i="5"/>
  <c r="I150" i="5"/>
  <c r="H107" i="5"/>
  <c r="I107" i="5"/>
  <c r="H108" i="5"/>
  <c r="I108" i="5"/>
  <c r="H109" i="5"/>
  <c r="I109" i="5"/>
  <c r="H110" i="5"/>
  <c r="I110" i="5"/>
  <c r="H111" i="5"/>
  <c r="I111" i="5"/>
  <c r="H112" i="5"/>
  <c r="I112" i="5"/>
  <c r="H113" i="5"/>
  <c r="I113" i="5"/>
  <c r="H114" i="5"/>
  <c r="I114" i="5"/>
  <c r="H115" i="5"/>
  <c r="I115" i="5"/>
  <c r="H116" i="5"/>
  <c r="I116" i="5"/>
  <c r="H117" i="5"/>
  <c r="I117" i="5"/>
  <c r="H118" i="5"/>
  <c r="I118" i="5"/>
  <c r="H119" i="5"/>
  <c r="I119" i="5"/>
  <c r="H120" i="5"/>
  <c r="I120" i="5"/>
  <c r="H121" i="5"/>
  <c r="I121" i="5"/>
  <c r="H122" i="5"/>
  <c r="I122" i="5"/>
  <c r="H123" i="5"/>
  <c r="I123" i="5"/>
  <c r="H124" i="5"/>
  <c r="I124" i="5"/>
  <c r="H125" i="5"/>
  <c r="I125" i="5"/>
  <c r="H126" i="5"/>
  <c r="I126" i="5"/>
  <c r="H127" i="5"/>
  <c r="I127" i="5"/>
  <c r="H128" i="5"/>
  <c r="I128" i="5"/>
  <c r="H129" i="5"/>
  <c r="I129" i="5"/>
  <c r="H130" i="5"/>
  <c r="I130" i="5"/>
  <c r="H131" i="5"/>
  <c r="I131" i="5"/>
  <c r="H132" i="5"/>
  <c r="I132" i="5"/>
  <c r="H133" i="5"/>
  <c r="I133" i="5"/>
  <c r="H134" i="5"/>
  <c r="I134" i="5"/>
  <c r="H135" i="5"/>
  <c r="I135" i="5"/>
  <c r="H136" i="5"/>
  <c r="I136" i="5"/>
  <c r="H137" i="5"/>
  <c r="I137" i="5"/>
  <c r="H138" i="5"/>
  <c r="I138" i="5"/>
  <c r="H139" i="5"/>
  <c r="I139" i="5"/>
  <c r="H140" i="5"/>
  <c r="I140" i="5"/>
  <c r="H141" i="5"/>
  <c r="I141" i="5"/>
  <c r="H142" i="5"/>
  <c r="I142" i="5"/>
  <c r="H143" i="5"/>
  <c r="I143" i="5"/>
  <c r="H144" i="5"/>
  <c r="I144" i="5"/>
  <c r="H145" i="5"/>
  <c r="I145" i="5"/>
  <c r="H146" i="5"/>
  <c r="I146" i="5"/>
  <c r="H106" i="5"/>
  <c r="I106" i="5"/>
  <c r="H84" i="5"/>
  <c r="I84" i="5"/>
  <c r="H85" i="5"/>
  <c r="I85" i="5"/>
  <c r="H86" i="5"/>
  <c r="I86" i="5"/>
  <c r="H87" i="5"/>
  <c r="I87" i="5"/>
  <c r="H88" i="5"/>
  <c r="I88" i="5"/>
  <c r="H89" i="5"/>
  <c r="I89" i="5"/>
  <c r="H90" i="5"/>
  <c r="I90" i="5"/>
  <c r="H91" i="5"/>
  <c r="I91" i="5"/>
  <c r="H92" i="5"/>
  <c r="I92" i="5"/>
  <c r="H93" i="5"/>
  <c r="I93" i="5"/>
  <c r="H94" i="5"/>
  <c r="I94" i="5"/>
  <c r="H95" i="5"/>
  <c r="I95" i="5"/>
  <c r="H96" i="5"/>
  <c r="I96" i="5"/>
  <c r="H97" i="5"/>
  <c r="I97" i="5"/>
  <c r="H98" i="5"/>
  <c r="I98" i="5"/>
  <c r="H99" i="5"/>
  <c r="I99" i="5"/>
  <c r="H100" i="5"/>
  <c r="I100" i="5"/>
  <c r="H101" i="5"/>
  <c r="I101" i="5"/>
  <c r="H102" i="5"/>
  <c r="I102" i="5"/>
  <c r="H83" i="5"/>
  <c r="I83" i="5"/>
  <c r="H17" i="5"/>
  <c r="I17" i="5"/>
  <c r="H18" i="5"/>
  <c r="I18" i="5"/>
  <c r="H19" i="5"/>
  <c r="I19" i="5"/>
  <c r="H20" i="5"/>
  <c r="I20" i="5"/>
  <c r="H21" i="5"/>
  <c r="I21" i="5"/>
  <c r="H22" i="5"/>
  <c r="I22" i="5"/>
  <c r="H23" i="5"/>
  <c r="I23" i="5"/>
  <c r="H24" i="5"/>
  <c r="I24" i="5"/>
  <c r="H25" i="5"/>
  <c r="I25" i="5"/>
  <c r="H26" i="5"/>
  <c r="I26" i="5"/>
  <c r="H27" i="5"/>
  <c r="I27" i="5"/>
  <c r="H28" i="5"/>
  <c r="I28" i="5"/>
  <c r="H29" i="5"/>
  <c r="I29" i="5"/>
  <c r="H30" i="5"/>
  <c r="I30" i="5"/>
  <c r="H31" i="5"/>
  <c r="I31" i="5"/>
  <c r="H32" i="5"/>
  <c r="I32" i="5"/>
  <c r="H33" i="5"/>
  <c r="I33" i="5"/>
  <c r="H34" i="5"/>
  <c r="I34" i="5"/>
  <c r="H35" i="5"/>
  <c r="I35" i="5"/>
  <c r="H36" i="5"/>
  <c r="I36" i="5"/>
  <c r="H37" i="5"/>
  <c r="I37" i="5"/>
  <c r="H38" i="5"/>
  <c r="I38" i="5"/>
  <c r="H39" i="5"/>
  <c r="I39" i="5"/>
  <c r="H40" i="5"/>
  <c r="I40" i="5"/>
  <c r="H41" i="5"/>
  <c r="I41" i="5"/>
  <c r="H42" i="5"/>
  <c r="I42" i="5"/>
  <c r="H43" i="5"/>
  <c r="I43" i="5"/>
  <c r="H44" i="5"/>
  <c r="I44" i="5"/>
  <c r="H45" i="5"/>
  <c r="I45" i="5"/>
  <c r="H46" i="5"/>
  <c r="I46" i="5"/>
  <c r="H47" i="5"/>
  <c r="I47" i="5"/>
  <c r="H48" i="5"/>
  <c r="I48" i="5"/>
  <c r="H49" i="5"/>
  <c r="I49" i="5"/>
  <c r="H50" i="5"/>
  <c r="I50" i="5"/>
  <c r="H51" i="5"/>
  <c r="I51" i="5"/>
  <c r="H52" i="5"/>
  <c r="I52" i="5"/>
  <c r="H53" i="5"/>
  <c r="I53" i="5"/>
  <c r="H54" i="5"/>
  <c r="I54" i="5"/>
  <c r="H55" i="5"/>
  <c r="I55" i="5"/>
  <c r="H56" i="5"/>
  <c r="I56" i="5"/>
  <c r="H57" i="5"/>
  <c r="I57" i="5"/>
  <c r="H58" i="5"/>
  <c r="I58" i="5"/>
  <c r="H59" i="5"/>
  <c r="I59" i="5"/>
  <c r="H60" i="5"/>
  <c r="I60" i="5"/>
  <c r="H61" i="5"/>
  <c r="I61" i="5"/>
  <c r="H62" i="5"/>
  <c r="I62" i="5"/>
  <c r="H63" i="5"/>
  <c r="I63" i="5"/>
  <c r="H64" i="5"/>
  <c r="I64" i="5"/>
  <c r="H65" i="5"/>
  <c r="I65" i="5"/>
  <c r="H66" i="5"/>
  <c r="I66" i="5"/>
  <c r="H67" i="5"/>
  <c r="I67" i="5"/>
  <c r="H68" i="5"/>
  <c r="I68" i="5"/>
  <c r="H69" i="5"/>
  <c r="I69" i="5"/>
  <c r="H70" i="5"/>
  <c r="I70" i="5"/>
  <c r="H71" i="5"/>
  <c r="I71" i="5"/>
  <c r="H72" i="5"/>
  <c r="I72" i="5"/>
  <c r="H73" i="5"/>
  <c r="I73" i="5"/>
  <c r="H74" i="5"/>
  <c r="I74" i="5"/>
  <c r="H75" i="5"/>
  <c r="I75" i="5"/>
  <c r="H76" i="5"/>
  <c r="I76" i="5"/>
  <c r="H77" i="5"/>
  <c r="I77" i="5"/>
  <c r="H78" i="5"/>
  <c r="I78" i="5"/>
  <c r="H79" i="5"/>
  <c r="I79" i="5"/>
  <c r="H16" i="5"/>
  <c r="I16" i="5"/>
  <c r="G311" i="5"/>
  <c r="G147" i="5"/>
  <c r="H311" i="5"/>
  <c r="H147" i="5"/>
  <c r="I147" i="5"/>
  <c r="G103" i="5"/>
  <c r="I103" i="5"/>
  <c r="H103" i="5"/>
  <c r="I311" i="5"/>
  <c r="G80" i="5"/>
  <c r="B29" i="7"/>
  <c r="I80" i="5"/>
  <c r="H80" i="5"/>
  <c r="G312" i="5"/>
  <c r="G316" i="5"/>
  <c r="I312" i="5"/>
  <c r="H312" i="5"/>
  <c r="H318" i="5"/>
  <c r="F28" i="10"/>
  <c r="G28" i="10"/>
  <c r="F61" i="10"/>
  <c r="G61" i="10"/>
  <c r="D18" i="9"/>
  <c r="F21" i="9"/>
  <c r="L18" i="9"/>
  <c r="A21" i="9"/>
  <c r="B36" i="7"/>
  <c r="B48" i="7"/>
  <c r="B24" i="7"/>
  <c r="B49" i="7"/>
  <c r="B37" i="7"/>
  <c r="B25" i="7"/>
  <c r="G317" i="5"/>
  <c r="B41" i="7"/>
  <c r="A42" i="7"/>
  <c r="B53" i="7"/>
  <c r="A54" i="7"/>
  <c r="A30" i="7"/>
  <c r="I318" i="5"/>
  <c r="G318" i="5"/>
  <c r="C29" i="4"/>
  <c r="C31" i="4"/>
</calcChain>
</file>

<file path=xl/comments1.xml><?xml version="1.0" encoding="utf-8"?>
<comments xmlns="http://schemas.openxmlformats.org/spreadsheetml/2006/main">
  <authors>
    <author>Šutto Ivan</author>
    <author>dzuganova</author>
    <author>Kerestur Matej</author>
  </authors>
  <commentList>
    <comment ref="A9" authorId="0" shapeId="0">
      <text>
        <r>
          <rPr>
            <sz val="9"/>
            <color indexed="81"/>
            <rFont val="Segoe UI"/>
            <family val="2"/>
            <charset val="238"/>
          </rPr>
          <t xml:space="preserve">
</t>
        </r>
        <r>
          <rPr>
            <sz val="10"/>
            <color indexed="81"/>
            <rFont val="Segoe UI"/>
            <family val="2"/>
            <charset val="238"/>
          </rPr>
          <t>V prípade, ak je predmetom projektu viac samostatných budov so samostatným energetickým auditom, žiadateľ vyplní a predloží celkový výpočet referenčných hodnôt pre vybrané výdavky projektu za všetky budovy. Vyplnený záznam je žiadateľ povinný predložiť písomne aj editovateľnou elektronickou formou (nie sken) prostredníctvom ITMS2014+.</t>
        </r>
      </text>
    </comment>
    <comment ref="A28" authorId="1" shapeId="0">
      <text>
        <r>
          <rPr>
            <b/>
            <sz val="8"/>
            <color indexed="81"/>
            <rFont val="Tahoma"/>
            <charset val="1"/>
          </rPr>
          <t>Žiadateľ je povinný uvádzať cieľovú hodnotu plochy v súlade s projektovou dokumentáciou</t>
        </r>
      </text>
    </comment>
    <comment ref="A32" authorId="2" shapeId="0">
      <text>
        <r>
          <rPr>
            <b/>
            <sz val="9"/>
            <color indexed="81"/>
            <rFont val="Tahoma"/>
            <charset val="1"/>
          </rPr>
          <t xml:space="preserve">v prípade prekročenia stanovenej referenčnej hodnoty pre vybrané výdavky projektu (viď. status po vyplnení: "Je potrebné zdôvodniť prekročenie benchmarku !") odporúčame postupovať v súlade s prílohou č. 4 výzvy Osobitné podmienky oprávnenosti výdavkov, časť "Referenčné hodnoty pre vybrané výdavky" </t>
        </r>
      </text>
    </comment>
    <comment ref="A40" authorId="1" shapeId="0">
      <text>
        <r>
          <rPr>
            <b/>
            <sz val="8"/>
            <color indexed="81"/>
            <rFont val="Tahoma"/>
            <charset val="1"/>
          </rPr>
          <t>Žiadateľ je povinný uvádzať cieľovú hodnotu plochy v súlade s projektovou dokumentáciou</t>
        </r>
      </text>
    </comment>
    <comment ref="A44" authorId="2" shapeId="0">
      <text>
        <r>
          <rPr>
            <b/>
            <sz val="9"/>
            <color indexed="81"/>
            <rFont val="Tahoma"/>
            <charset val="1"/>
          </rPr>
          <t xml:space="preserve">v prípade prekročenia stanovenej referenčnej hodnoty pre vybrané výdavky projektu (viď. status po vyplnení: "Je potrebné zdôvodniť prekročenie benchmarku !") odporúčame postupovať v súlade s prílohou č. 4 výzvy Osobitné podmienky oprávnenosti výdavkov, časť "Referenčné hodnoty pre vybrané výdavky" </t>
        </r>
      </text>
    </comment>
    <comment ref="A52" authorId="1" shapeId="0">
      <text>
        <r>
          <rPr>
            <b/>
            <sz val="8"/>
            <color indexed="81"/>
            <rFont val="Tahoma"/>
            <charset val="1"/>
          </rPr>
          <t>Žiadateľ je povinný uvádzať cieľovú hodnotu plochy v súlade s projektovou dokumentáciou</t>
        </r>
      </text>
    </comment>
    <comment ref="A56" authorId="2" shapeId="0">
      <text>
        <r>
          <rPr>
            <b/>
            <sz val="9"/>
            <color indexed="81"/>
            <rFont val="Tahoma"/>
            <charset val="1"/>
          </rPr>
          <t xml:space="preserve">v prípade prekročenia stanovenej referenčnej hodnoty pre vybrané výdavky projektu (viď. status po vyplnení: "Je potrebné zdôvodniť prekročenie benchmarku !") odporúčame postupovať v súlade s prílohou č. 4 výzvy Osobitné podmienky oprávnenosti výdavkov, časť "Referenčné hodnoty pre vybrané výdavky" </t>
        </r>
      </text>
    </comment>
  </commentList>
</comments>
</file>

<file path=xl/comments2.xml><?xml version="1.0" encoding="utf-8"?>
<comments xmlns="http://schemas.openxmlformats.org/spreadsheetml/2006/main">
  <authors>
    <author>Kerestur Matej</author>
  </authors>
  <commentList>
    <comment ref="E20" authorId="0" shapeId="0">
      <text>
        <r>
          <rPr>
            <b/>
            <sz val="9"/>
            <color indexed="81"/>
            <rFont val="Tahoma"/>
            <charset val="1"/>
          </rPr>
          <t xml:space="preserve">viď. Merateľný ukazovateľ: P0689-Zníženie potreby energie  vo verejných budovách </t>
        </r>
      </text>
    </comment>
    <comment ref="C30" authorId="0" shapeId="0">
      <text>
        <r>
          <rPr>
            <b/>
            <sz val="9"/>
            <color indexed="81"/>
            <rFont val="Tahoma"/>
            <family val="2"/>
            <charset val="238"/>
          </rPr>
          <t>aj je predmetom projektu viacero budov resp. aktivít ( aktivita = budova), tak sa uvedie cieľová hodnota ukazovateľa všetkých budov, ktoré sú predmetom realizácie projektu</t>
        </r>
        <r>
          <rPr>
            <sz val="9"/>
            <color indexed="81"/>
            <rFont val="Tahoma"/>
            <family val="2"/>
            <charset val="238"/>
          </rPr>
          <t xml:space="preserve">
</t>
        </r>
      </text>
    </comment>
  </commentList>
</comments>
</file>

<file path=xl/sharedStrings.xml><?xml version="1.0" encoding="utf-8"?>
<sst xmlns="http://schemas.openxmlformats.org/spreadsheetml/2006/main" count="1097" uniqueCount="436">
  <si>
    <t>Názov žiadateľa:</t>
  </si>
  <si>
    <t>Názov projektu:</t>
  </si>
  <si>
    <t>Podrobný položkovitý rozpis výdavkov rozpočtu projektu</t>
  </si>
  <si>
    <t>Názov výdavku</t>
  </si>
  <si>
    <t>Merná jednotka</t>
  </si>
  <si>
    <t>Počet jednotiek</t>
  </si>
  <si>
    <t xml:space="preserve">Skupina výdavkov  </t>
  </si>
  <si>
    <t>Podporné aktivity projektu</t>
  </si>
  <si>
    <t>Cena</t>
  </si>
  <si>
    <t>bez DPH</t>
  </si>
  <si>
    <t>s DPH</t>
  </si>
  <si>
    <t>1.</t>
  </si>
  <si>
    <t>2.</t>
  </si>
  <si>
    <t>3.</t>
  </si>
  <si>
    <t>Vyhodnotenie ponúk</t>
  </si>
  <si>
    <t>Dodávateľ (obchodné meno a sídlo)</t>
  </si>
  <si>
    <t>021 Stavby</t>
  </si>
  <si>
    <t>518 Ostatné služby</t>
  </si>
  <si>
    <t>Miera príspevku projektu k špecifickému cieľu</t>
  </si>
  <si>
    <t>nízka</t>
  </si>
  <si>
    <t>stredná</t>
  </si>
  <si>
    <t>vysoká</t>
  </si>
  <si>
    <t>Počet bodov v odbornom hodnotení za kritérium 1.2</t>
  </si>
  <si>
    <t>Výstavba, rozšírenie a zvýšenie kapacity kanalizácie (špecifický cieľ 1.2.1)</t>
  </si>
  <si>
    <t>Merateľný ukazovateľ</t>
  </si>
  <si>
    <t>Vypočítaná hodnota Value for Money</t>
  </si>
  <si>
    <t>Jednotková cena bez DPH
[EUR]</t>
  </si>
  <si>
    <t>Cena celkom bez DPH [EUR]</t>
  </si>
  <si>
    <t>Predmet projektu</t>
  </si>
  <si>
    <t>Príspevok projektu k špecifickému cieľu OP KŽP - princíp Value for Money</t>
  </si>
  <si>
    <t>SPOLU výdavky</t>
  </si>
  <si>
    <t>hodina</t>
  </si>
  <si>
    <t>Jednotková cena bez DPH [EUR]</t>
  </si>
  <si>
    <r>
      <t>SPOLU Hlavné aktivity projektu</t>
    </r>
    <r>
      <rPr>
        <i/>
        <sz val="12"/>
        <rFont val="Arial"/>
        <family val="2"/>
        <charset val="238"/>
      </rPr>
      <t xml:space="preserve"> (celkové oprávnené priame výdavky projektu)</t>
    </r>
  </si>
  <si>
    <r>
      <t xml:space="preserve">SPOLU Podporné aktivity </t>
    </r>
    <r>
      <rPr>
        <i/>
        <sz val="12"/>
        <rFont val="Arial"/>
        <family val="2"/>
        <charset val="238"/>
      </rPr>
      <t>(celkové oprávnené nepriame výdavky pojektu)</t>
    </r>
  </si>
  <si>
    <t xml:space="preserve">Spôsob vykonania </t>
  </si>
  <si>
    <t>Záznam z vyhodnotenia prieskumu trhu č. 1</t>
  </si>
  <si>
    <t>Záznam z vyhodnotenia prieskumu trhu č. n</t>
  </si>
  <si>
    <t>Celkové oprávnené výdavky na hlavné aktivity bez DPH</t>
  </si>
  <si>
    <t>Upozornenia:</t>
  </si>
  <si>
    <t>ks</t>
  </si>
  <si>
    <r>
      <t xml:space="preserve">S P O L U </t>
    </r>
    <r>
      <rPr>
        <i/>
        <sz val="13"/>
        <rFont val="Arial"/>
        <family val="2"/>
        <charset val="238"/>
      </rPr>
      <t>(celkové oprávnené výdavky projektu)</t>
    </r>
  </si>
  <si>
    <t xml:space="preserve">Celková cena práce/resp. cena </t>
  </si>
  <si>
    <t>Celkové oprávnené výdavky na hlavné aktivity bez rezervy, DPH a stavebného dozoru</t>
  </si>
  <si>
    <t>Pečiatka a podpis štatutárneho orgánu žiadateľa</t>
  </si>
  <si>
    <t>Príloha ŽoNFP č. 11 - Podporná dokumentácia k oprávnenosti výdavkov</t>
  </si>
  <si>
    <t>V ........................................ dňa .............</t>
  </si>
  <si>
    <t>Výška výdavku bola stanovená so zohľadnením stanoveného finančného limitu.</t>
  </si>
  <si>
    <r>
      <t xml:space="preserve">VO nebolo ukončené uzavretím zmluvy s úspešným uchádzačom. Výška výdavku bola stanovená na základe rozpočtu stavby na úrovni výkazu výmer potvrdeného podpisom a pečiatkou oprávnenej osoby (stavebný cenár/rozpočtár) v zmysle prílohy č. 10 ŽoNFP - </t>
    </r>
    <r>
      <rPr>
        <i/>
        <sz val="11"/>
        <color theme="1"/>
        <rFont val="Calibri"/>
        <family val="2"/>
        <charset val="238"/>
        <scheme val="minor"/>
      </rPr>
      <t>Povolenie na realizáciu projektu, vrátane projektovej dokumentáciu.</t>
    </r>
  </si>
  <si>
    <t>Cena celkom 
s DPH [EUR]</t>
  </si>
  <si>
    <t>Jednotková cena práce/
resp. cena 
[EUR]</t>
  </si>
  <si>
    <t>Výška výdavku bola stanovená na základe znaleckého alebo odborného posudku pri rešpektovaní stanoveného finančného limitu</t>
  </si>
  <si>
    <t>VO nebolo ukončené uzavretím zmluvy s úspešným uchádzačom. Výška výdavku bola stanovená na základe prieskumu trhu v zmysle predloženého záznamu z vyhodnotenia prieskumu trhu.</t>
  </si>
  <si>
    <r>
      <t>VO nebolo ukončené. Spôsob stanovenia výšky výdavku je uvedený v poli "</t>
    </r>
    <r>
      <rPr>
        <i/>
        <sz val="11"/>
        <color theme="1"/>
        <rFont val="Calibri"/>
        <family val="2"/>
        <charset val="238"/>
        <scheme val="minor"/>
      </rPr>
      <t>Vecný popis výdavku</t>
    </r>
    <r>
      <rPr>
        <sz val="11"/>
        <color theme="1"/>
        <rFont val="Calibri"/>
        <family val="2"/>
        <charset val="238"/>
        <scheme val="minor"/>
      </rPr>
      <t xml:space="preserve">" </t>
    </r>
  </si>
  <si>
    <r>
      <t xml:space="preserve">VO nebolo ukončené uzavretím zmluvy s úspešným uchádzačom. Výška výdavku bola stanovená na základe rozpočtu stavby na úrovni výkazu výmer potvrdeného podpisom a pečiatkou oprávnenej osoby (stavebný cenár/rozpočtár) v zmysle prílohy č. 10 ŽoNFP - </t>
    </r>
    <r>
      <rPr>
        <i/>
        <sz val="11"/>
        <color theme="1"/>
        <rFont val="Calibri"/>
        <family val="2"/>
        <charset val="238"/>
        <scheme val="minor"/>
      </rPr>
      <t>Povolenie na realizáciu projektu, vrátane projektovej dokumentácie.</t>
    </r>
  </si>
  <si>
    <r>
      <t xml:space="preserve">VO bolo ukončené. Výška výdavku bola stanovená na základe uzavretej zmluvy s úspešným uchádzačom a v súlade s údajmi, ktoré sú uvedené v tabuľke č. 12 formulára ŽoNFP - </t>
    </r>
    <r>
      <rPr>
        <i/>
        <sz val="11"/>
        <color theme="1"/>
        <rFont val="Calibri"/>
        <family val="2"/>
        <charset val="238"/>
        <scheme val="minor"/>
      </rPr>
      <t>Verejné obstarávanie</t>
    </r>
    <r>
      <rPr>
        <sz val="11"/>
        <color theme="1"/>
        <rFont val="Calibri"/>
        <family val="2"/>
        <charset val="238"/>
        <scheme val="minor"/>
      </rPr>
      <t xml:space="preserve">.   </t>
    </r>
  </si>
  <si>
    <t>VO nebolo ukončené uzavretím zmluvy s úspešným uchádzačom. Výška výdavku bola stanovená na základe prieskumu trhu v zmysle predloženého záznamu z vyhodnotenia prieskumu trhu a pri rešpektovaní stanoveného finančného limitu.</t>
  </si>
  <si>
    <r>
      <t xml:space="preserve">VO nebolo ukončené uzavretím zmluvy s úspešným uchádzačom. Výška výdavku bola stanovená na základe rozpočtu stavby na úrovni výkazu výmer potvrdeného podpisom a pečiatkou oprávnenej osoby (stavebný cenár/rozpočtár) v zmysle prílohy č. 10 ŽoNFP - </t>
    </r>
    <r>
      <rPr>
        <i/>
        <sz val="11"/>
        <color theme="1"/>
        <rFont val="Calibri"/>
        <family val="2"/>
        <charset val="238"/>
        <scheme val="minor"/>
      </rPr>
      <t xml:space="preserve">Povolenie na realizáciu projektu, vrátane projektovej dokumentáciu </t>
    </r>
    <r>
      <rPr>
        <sz val="11"/>
        <color theme="1"/>
        <rFont val="Calibri"/>
        <family val="2"/>
        <charset val="238"/>
        <scheme val="minor"/>
      </rPr>
      <t>a pri rešpektovaní stanoveného finančného limitu.</t>
    </r>
  </si>
  <si>
    <t xml:space="preserve">VO bolo ukončené. Výška výdavku bola stanovená na základe uzavretej zmluvy s úspešným uchádzačom a v súlade s údajmi, ktoré sú uvedené v tabuľke č. 12 formulára ŽoNFP - Verejné obstarávanie a pri rešpektovaní stanoveného finančného limitu.   </t>
  </si>
  <si>
    <t>Výška výdavku bola stanovená na základe dohody o prácach vykonávaných mimo pracovného pomeru, resp.  v súlade s mzdou za rovnakú prácu alebo prácu rovnakej hodnoty pri rešpektovaní stanoveného finančného limitu</t>
  </si>
  <si>
    <r>
      <rPr>
        <b/>
        <sz val="11"/>
        <color theme="1"/>
        <rFont val="Arial"/>
        <family val="2"/>
        <charset val="238"/>
      </rPr>
      <t>Upozornenia</t>
    </r>
    <r>
      <rPr>
        <sz val="11"/>
        <color theme="1"/>
        <rFont val="Arial"/>
        <family val="2"/>
        <charset val="238"/>
      </rPr>
      <t xml:space="preserve">: 
</t>
    </r>
    <r>
      <rPr>
        <i/>
        <sz val="11"/>
        <color theme="1"/>
        <rFont val="Arial"/>
        <family val="2"/>
        <charset val="238"/>
      </rPr>
      <t xml:space="preserve">
</t>
    </r>
    <r>
      <rPr>
        <sz val="11"/>
        <color theme="1"/>
        <rFont val="Arial"/>
        <family val="2"/>
        <charset val="238"/>
      </rPr>
      <t xml:space="preserve">
</t>
    </r>
  </si>
  <si>
    <r>
      <t xml:space="preserve"> - V prípade, ak žiadateľ vyberie v poli s názvom "</t>
    </r>
    <r>
      <rPr>
        <i/>
        <sz val="11"/>
        <color theme="1"/>
        <rFont val="Arial"/>
        <family val="2"/>
        <charset val="238"/>
      </rPr>
      <t>Spôsob vykonania</t>
    </r>
    <r>
      <rPr>
        <sz val="11"/>
        <color theme="1"/>
        <rFont val="Arial"/>
        <family val="2"/>
        <charset val="238"/>
      </rPr>
      <t>" možnosť "</t>
    </r>
    <r>
      <rPr>
        <i/>
        <sz val="11"/>
        <color theme="1"/>
        <rFont val="Arial"/>
        <family val="2"/>
        <charset val="238"/>
      </rPr>
      <t>iný spôsob</t>
    </r>
    <r>
      <rPr>
        <sz val="11"/>
        <color theme="1"/>
        <rFont val="Arial"/>
        <family val="2"/>
        <charset val="238"/>
      </rPr>
      <t>", je potrebné tento spôsob vykonania prieskumu trhu popísať v poli s názvom "</t>
    </r>
    <r>
      <rPr>
        <i/>
        <sz val="11"/>
        <color theme="1"/>
        <rFont val="Arial"/>
        <family val="2"/>
        <charset val="238"/>
      </rPr>
      <t>Poznámka</t>
    </r>
    <r>
      <rPr>
        <sz val="11"/>
        <color theme="1"/>
        <rFont val="Arial"/>
        <family val="2"/>
        <charset val="238"/>
      </rPr>
      <t>".</t>
    </r>
  </si>
  <si>
    <t>Zníženie energetickej náročnosti verejných budov</t>
  </si>
  <si>
    <t>Výstup projektu</t>
  </si>
  <si>
    <t>Limitné hodnoty
(EUR/kWh/rok)</t>
  </si>
  <si>
    <t>Výpočet hodnoty Value for Money pre zníženie energetickej náročnosti verejných budov</t>
  </si>
  <si>
    <t>Cieľová hodnota merateľného ukazovateľa projektu v kWh/rok</t>
  </si>
  <si>
    <t>Zníženie potreby energie vo verejných budovách</t>
  </si>
  <si>
    <r>
      <t>350 EUR/m</t>
    </r>
    <r>
      <rPr>
        <b/>
        <vertAlign val="superscript"/>
        <sz val="11"/>
        <color rgb="FFFF0000"/>
        <rFont val="Arial"/>
        <family val="2"/>
        <charset val="238"/>
      </rPr>
      <t>2</t>
    </r>
  </si>
  <si>
    <t>Zateplenie plochy obvodového plášťa</t>
  </si>
  <si>
    <r>
      <t>Cieľová hodnota zateplenej plochy obvodového plášťa v m</t>
    </r>
    <r>
      <rPr>
        <vertAlign val="superscript"/>
        <sz val="11"/>
        <rFont val="Arial"/>
        <family val="2"/>
        <charset val="238"/>
      </rPr>
      <t>2</t>
    </r>
  </si>
  <si>
    <t>(hodnotenie hospodárnosti a efektívnosti výdavkov projektu)</t>
  </si>
  <si>
    <t xml:space="preserve">Zateplenie plochy strešného plášťa </t>
  </si>
  <si>
    <r>
      <t>Cieľová hodnota zateplenej plochy strešného plášťa v m</t>
    </r>
    <r>
      <rPr>
        <vertAlign val="superscript"/>
        <sz val="11"/>
        <rFont val="Arial"/>
        <family val="2"/>
        <charset val="238"/>
      </rPr>
      <t>2</t>
    </r>
  </si>
  <si>
    <r>
      <t>Cieľová hodnota výmeny otvorových konštrukcií v m</t>
    </r>
    <r>
      <rPr>
        <vertAlign val="superscript"/>
        <sz val="11"/>
        <rFont val="Arial"/>
        <family val="2"/>
        <charset val="238"/>
      </rPr>
      <t>2</t>
    </r>
  </si>
  <si>
    <t>Výmena vonkajšej otvorovej konštrukcie</t>
  </si>
  <si>
    <t>Referenčné hodnoty pre vybrané výdavky projektu</t>
  </si>
  <si>
    <r>
      <t>Referenčná hodnota pre vybrané výdavky projektu v EUR/m</t>
    </r>
    <r>
      <rPr>
        <vertAlign val="superscript"/>
        <sz val="11"/>
        <color theme="1"/>
        <rFont val="Arial"/>
        <family val="2"/>
        <charset val="238"/>
      </rPr>
      <t>2</t>
    </r>
  </si>
  <si>
    <r>
      <t>Vypočítaná hodnota referenčnej hodnoty pre vybrané výdavky projektu v EUR/m</t>
    </r>
    <r>
      <rPr>
        <b/>
        <vertAlign val="superscript"/>
        <sz val="12"/>
        <rFont val="Arial"/>
        <family val="2"/>
        <charset val="238"/>
      </rPr>
      <t>2</t>
    </r>
  </si>
  <si>
    <r>
      <rPr>
        <b/>
        <sz val="14"/>
        <color theme="0"/>
        <rFont val="Arial"/>
        <family val="2"/>
        <charset val="238"/>
      </rPr>
      <t>Výpočet referenčnej hodnoty pre vybrané výdavky projektu na zateplenie strešného plášťa</t>
    </r>
    <r>
      <rPr>
        <sz val="10"/>
        <color theme="0"/>
        <rFont val="Arial"/>
        <family val="2"/>
        <charset val="238"/>
      </rPr>
      <t xml:space="preserve">
</t>
    </r>
    <r>
      <rPr>
        <i/>
        <sz val="10"/>
        <color theme="0"/>
        <rFont val="Arial"/>
        <family val="2"/>
        <charset val="238"/>
      </rPr>
      <t xml:space="preserve">Výpočet referenčnej hodnoty pre vybrané výdavky projektu sa vykoná automaticky po zadaní </t>
    </r>
    <r>
      <rPr>
        <b/>
        <i/>
        <sz val="10"/>
        <color theme="0"/>
        <rFont val="Arial"/>
        <family val="2"/>
        <charset val="238"/>
      </rPr>
      <t xml:space="preserve">predmetu projektu </t>
    </r>
    <r>
      <rPr>
        <i/>
        <sz val="10"/>
        <color theme="0"/>
        <rFont val="Arial"/>
        <family val="2"/>
        <charset val="238"/>
      </rPr>
      <t xml:space="preserve">a </t>
    </r>
    <r>
      <rPr>
        <b/>
        <i/>
        <sz val="10"/>
        <color theme="0"/>
        <rFont val="Arial"/>
        <family val="2"/>
        <charset val="238"/>
      </rPr>
      <t>cieľovej hodnoty zateplenej plochy strešného plášťa projektu</t>
    </r>
    <r>
      <rPr>
        <i/>
        <sz val="10"/>
        <color theme="0"/>
        <rFont val="Arial"/>
        <family val="2"/>
        <charset val="238"/>
      </rPr>
      <t>.</t>
    </r>
  </si>
  <si>
    <r>
      <rPr>
        <b/>
        <sz val="14"/>
        <color theme="0"/>
        <rFont val="Arial"/>
        <family val="2"/>
        <charset val="238"/>
      </rPr>
      <t>Výpočet referenčnej hodnoty pre vybrané výdavky projektu pre výmenu otvorových konštrukcií</t>
    </r>
    <r>
      <rPr>
        <sz val="10"/>
        <color theme="0"/>
        <rFont val="Arial"/>
        <family val="2"/>
        <charset val="238"/>
      </rPr>
      <t xml:space="preserve">
</t>
    </r>
    <r>
      <rPr>
        <i/>
        <sz val="10"/>
        <color theme="0"/>
        <rFont val="Arial"/>
        <family val="2"/>
        <charset val="238"/>
      </rPr>
      <t xml:space="preserve">Výpočet referenčnej hodnoty pre vybrané výdavky projektu sa vykoná automaticky po zadaní </t>
    </r>
    <r>
      <rPr>
        <b/>
        <i/>
        <sz val="10"/>
        <color theme="0"/>
        <rFont val="Arial"/>
        <family val="2"/>
        <charset val="238"/>
      </rPr>
      <t xml:space="preserve">predmetu projektu </t>
    </r>
    <r>
      <rPr>
        <i/>
        <sz val="10"/>
        <color theme="0"/>
        <rFont val="Arial"/>
        <family val="2"/>
        <charset val="238"/>
      </rPr>
      <t xml:space="preserve">a </t>
    </r>
    <r>
      <rPr>
        <b/>
        <i/>
        <sz val="10"/>
        <color theme="0"/>
        <rFont val="Arial"/>
        <family val="2"/>
        <charset val="238"/>
      </rPr>
      <t>cieľovej hodnoty výmeny otvorových konštrukcií projektu</t>
    </r>
    <r>
      <rPr>
        <i/>
        <sz val="10"/>
        <color theme="0"/>
        <rFont val="Arial"/>
        <family val="2"/>
        <charset val="238"/>
      </rPr>
      <t>.</t>
    </r>
  </si>
  <si>
    <t>viac ako 2,5</t>
  </si>
  <si>
    <t>menej ako 1,5</t>
  </si>
  <si>
    <t>Výpočet celkového zníženia výšky oprávnených výdavkov projektu</t>
  </si>
  <si>
    <t>Plánovaná úspora energie na vykurovanie [%]</t>
  </si>
  <si>
    <t>V tabuľke je uvedený príklad vyplnenia údajov s ohľadom na určenie plánovanej úspory energie na vykurovanie.</t>
  </si>
  <si>
    <t xml:space="preserve">V prípade, ak v priebehu realizácie projektu na základe identifikácie reálneho stavu dôjde v podstatne zmenenom rozsahu v akom bola zohľadnená plánovaná úspora energie na vykurovanie pri podaní ŽoNFP, pričom tento rozsah predstavuje podstatnú zmenu, SO môže požadovať rekalkuláciu celkového zníženia oprávnených výdavkov projektu za účelom overenia správnej výšky oprávnených výdavkov. </t>
  </si>
  <si>
    <t>Výpočet celkovej plánovanej úspory energie na vykurovanie</t>
  </si>
  <si>
    <r>
      <t>Potreba energie na vykurovanie PO [kWh/(m</t>
    </r>
    <r>
      <rPr>
        <vertAlign val="superscript"/>
        <sz val="11"/>
        <color rgb="FFFF0000"/>
        <rFont val="Arial"/>
        <family val="2"/>
        <charset val="238"/>
      </rPr>
      <t>2</t>
    </r>
    <r>
      <rPr>
        <sz val="11"/>
        <color rgb="FFFF0000"/>
        <rFont val="Arial"/>
        <family val="2"/>
        <charset val="238"/>
      </rPr>
      <t>.a)]</t>
    </r>
  </si>
  <si>
    <r>
      <t>Potreba energie na vykurovanie</t>
    </r>
    <r>
      <rPr>
        <sz val="11"/>
        <color rgb="FFFF0000"/>
        <rFont val="Arial"/>
        <family val="2"/>
        <charset val="238"/>
      </rPr>
      <t xml:space="preserve"> PRED [kWh/(m</t>
    </r>
    <r>
      <rPr>
        <vertAlign val="superscript"/>
        <sz val="11"/>
        <color rgb="FFFF0000"/>
        <rFont val="Arial"/>
        <family val="2"/>
        <charset val="238"/>
      </rPr>
      <t>2</t>
    </r>
    <r>
      <rPr>
        <sz val="11"/>
        <color rgb="FFFF0000"/>
        <rFont val="Arial"/>
        <family val="2"/>
        <charset val="238"/>
      </rPr>
      <t>.a)]</t>
    </r>
  </si>
  <si>
    <t>Celkové zníženie oprávnených výdavkov projektu [%]</t>
  </si>
  <si>
    <t>Hodnota zníženia výdavkov [%]</t>
  </si>
  <si>
    <t>Celková výška oprávnených výdavkov sa zníži o 10 percentuálnych bodov, ak plánovaná úspora energie na vykurovanie dosiahne viac ako 30 %, ale nepresiahne 40 %, t. j. žiadateľ určí výšku oprávnených výdavkov na projekt ako 90 % celkovej výšky oprávnených výdavkov projektu.</t>
  </si>
  <si>
    <t>Celková výška oprávnených výdavkov sa zníži o 5 percentuálnych bodov, ak plánovaná úspora energie na vykurovanie dosiahne viac ako 40 %, ale nepresiahne 50 %, t. j. žiadateľ určí výšku oprávnených výdavkov na projekt ako 95 % celkovej výšky oprávnených výdavkov projektu.</t>
  </si>
  <si>
    <t>Celková výška oprávnených výdavkov projektu sa neznižuje a teda celková výška oprávnených výdavkov prestavuje 100 %, ak plánovaná úspora energie na vykurovanie dosiahne viac ako 50 %.</t>
  </si>
  <si>
    <t>Potreba energia na vykurovanie</t>
  </si>
  <si>
    <r>
      <t>[kWh/(m</t>
    </r>
    <r>
      <rPr>
        <b/>
        <vertAlign val="superscript"/>
        <sz val="12"/>
        <color theme="0"/>
        <rFont val="Arial"/>
        <family val="2"/>
        <charset val="238"/>
      </rPr>
      <t>2</t>
    </r>
    <r>
      <rPr>
        <b/>
        <sz val="12"/>
        <color theme="0"/>
        <rFont val="Arial"/>
        <family val="2"/>
        <charset val="238"/>
      </rPr>
      <t>.a)]</t>
    </r>
  </si>
  <si>
    <t>Výška výdavku stanovená na základe prieskumu trhu</t>
  </si>
  <si>
    <t>Priemerná výška</t>
  </si>
  <si>
    <t>Dátum vykonania prieskumu</t>
  </si>
  <si>
    <t>Ponuka číslo</t>
  </si>
  <si>
    <t>Prehľad ponúkaných cien</t>
  </si>
  <si>
    <t>Stručný popis výdavku</t>
  </si>
  <si>
    <t>mesiac</t>
  </si>
  <si>
    <t xml:space="preserve">Plánovaná úspora energie na vykurovanie </t>
  </si>
  <si>
    <r>
      <t xml:space="preserve">SO posudzuje v procese odborného hodnotenia ŽoNFP (hodnotiace kritérium 1.2) príspevok projektu k špecifickému cieľu 4.3.1 OP KŽP na základe princípu Value for Money. Uvedené znamená, že SO posudzuje kvantifikovanú mieru príspevku projektu k špecifickému cieľu 4.3.1 OP KŽP vyjadrenú na základe princípu Value for Money ako pomer celkových oprávnených výdavkov na hlavné aktivity projektu v sume vyjadrenej bez DPH a deklarovanej cieľovej hodnoty príslušného ukazovateľa projektu vzťahujúceho sa na špecifický cieľ 4.3.1 OP KŽP.
</t>
    </r>
    <r>
      <rPr>
        <sz val="11"/>
        <color rgb="FFFF0000"/>
        <rFont val="Arial"/>
        <family val="2"/>
        <charset val="238"/>
      </rPr>
      <t xml:space="preserve">
 </t>
    </r>
    <r>
      <rPr>
        <sz val="11"/>
        <color theme="1"/>
        <rFont val="Arial"/>
        <family val="2"/>
        <charset val="238"/>
      </rPr>
      <t xml:space="preserve">
</t>
    </r>
  </si>
  <si>
    <t xml:space="preserve"> - V prípade, ak žiadateľ uvedie v rozpočte projektu výšku výdavku, ktorú stanovil na základe prieskumu trhu a táto výška výdavku prekročí sumu priemernej ceny stanovenej na základe preložených ponúk v zmysle vyhodnotenia prieskumu trhu, SO zníži príslušný nadhodnotený výdavok na úroveň priemernej ceny vypočítanej na základe hodnoty predložených cenových ponúk uvádzaných v tomto zázname z vyhodnotenia prieskumu trhu. SO je oprávnený upraviť výšku výdavku aj na základe ním vykonaného prieskumu trhu.</t>
  </si>
  <si>
    <t>Zateplenie obvodového plášťa</t>
  </si>
  <si>
    <t>Zateplenie strešného plášťa</t>
  </si>
  <si>
    <t>Výmena otvorových konštrukcií</t>
  </si>
  <si>
    <t>Budova n:</t>
  </si>
  <si>
    <t>Hodnota zníženia výdavkov [%]:</t>
  </si>
  <si>
    <t>V prípade, ak je predmetom projektu viac samostatných budov so samostatným energetickým auditom, žiadateľ vyplní a predloží samostatne Podrobný položkovitý rozpis výdavkov rozpočtu projektu za každú budovu. Za týmto účelom žiadateľ v tomto hárku nakopíruje pod seba, očísluje (od 1 po n) a vyplní potrebný počet formulárov Podrobný položkovitý rozpis výdavkov rozpočtu projektu. Všetky vyplnené záznamy Podrobný položkovitý rozpis výdavkov rozpočtu projektu je žiadateľ povinný predložiť písomne aj editovateľnou elektronickou formou (nie sken) prostredníctvom ITMS2014+.</t>
  </si>
  <si>
    <t>V prípade, ak je predmetom projektu viac samostatných budov so samostatným energetickým auditom, sa výdavky upravia o najvyššiu hodnotu zníženia výdavkov. V prípade ak jedna y budov nedosiahne úsporu energie na vykurovanie aspoň 30 % projekt bude neoprávnený ako celok.</t>
  </si>
  <si>
    <t>Výška výdavku bola stanovená so zohľadnením stanoveného percentuálneho limitu.</t>
  </si>
  <si>
    <t>Ak plánovaná úspora energie na vykurovanie dosiahne najviac 30 %, projekt nespĺňa podmienky oprávnenosti aktivít a nemôže byť podporený.</t>
  </si>
  <si>
    <t>V prípade, ak je predmetom projektu viac samostatných budov so samostatným energetickým auditom, žiadateľ vyplní a predloží samostatne výpočet plánovanej úspory energie na vykurovanie za každú budovu. Za týmto účelom žiadateľ v tomto hárku nakopíruje pod seba, očísluje (od 1 po n) a vyplní potrebný počet formulárov výpočtu plánovanej úspory. Všetky vyplnené záznamy z výpočtu plánovanej úspory je žiadateľ povinný predložiť písomne aj editovateľnou elektronickou formou (nie sken) prostredníctvom ITMS2014+.</t>
  </si>
  <si>
    <r>
      <t xml:space="preserve">Budova n </t>
    </r>
    <r>
      <rPr>
        <b/>
        <sz val="14"/>
        <rFont val="Calibri"/>
        <family val="2"/>
        <charset val="238"/>
      </rPr>
      <t>–</t>
    </r>
    <r>
      <rPr>
        <b/>
        <sz val="14"/>
        <rFont val="Arial"/>
        <family val="2"/>
        <charset val="238"/>
      </rPr>
      <t xml:space="preserve"> Zníženie energetickej náročnosti budovy/budov ...</t>
    </r>
  </si>
  <si>
    <r>
      <t xml:space="preserve">Zníženie energetickej náročnosti verejných budov </t>
    </r>
    <r>
      <rPr>
        <b/>
        <sz val="10"/>
        <color theme="1"/>
        <rFont val="Calibri"/>
        <family val="2"/>
        <charset val="238"/>
      </rPr>
      <t>–</t>
    </r>
    <r>
      <rPr>
        <b/>
        <i/>
        <sz val="10"/>
        <color theme="1"/>
        <rFont val="Arial"/>
        <family val="2"/>
        <charset val="238"/>
      </rPr>
      <t xml:space="preserve"> Zateplenie obvodového plášťa</t>
    </r>
  </si>
  <si>
    <r>
      <t xml:space="preserve">Zníženie energetickej náročnosti verejných budov </t>
    </r>
    <r>
      <rPr>
        <b/>
        <sz val="10"/>
        <color rgb="FF000000"/>
        <rFont val="Calibri"/>
        <family val="2"/>
        <charset val="238"/>
      </rPr>
      <t>–</t>
    </r>
    <r>
      <rPr>
        <b/>
        <i/>
        <sz val="10"/>
        <color rgb="FF000000"/>
        <rFont val="Arial"/>
        <family val="2"/>
        <charset val="238"/>
      </rPr>
      <t xml:space="preserve"> Zateplenie strešného plášťa </t>
    </r>
  </si>
  <si>
    <r>
      <t xml:space="preserve">Zníženie energetickej náročnosti verejných budov </t>
    </r>
    <r>
      <rPr>
        <b/>
        <sz val="10"/>
        <color rgb="FF000000"/>
        <rFont val="Calibri"/>
        <family val="2"/>
        <charset val="238"/>
      </rPr>
      <t>–</t>
    </r>
    <r>
      <rPr>
        <b/>
        <i/>
        <sz val="10"/>
        <color rgb="FF000000"/>
        <rFont val="Arial"/>
        <family val="2"/>
        <charset val="238"/>
      </rPr>
      <t xml:space="preserve"> Výmena otvorových konštrukcií</t>
    </r>
  </si>
  <si>
    <r>
      <rPr>
        <b/>
        <sz val="14"/>
        <color theme="0"/>
        <rFont val="Arial"/>
        <family val="2"/>
        <charset val="238"/>
      </rPr>
      <t>Výpočet referenčnej hodnoty pre vybrané výdavky projektu na zateplenie obvodového plášťa</t>
    </r>
    <r>
      <rPr>
        <sz val="10"/>
        <color theme="0"/>
        <rFont val="Arial"/>
        <family val="2"/>
        <charset val="238"/>
      </rPr>
      <t xml:space="preserve">
</t>
    </r>
    <r>
      <rPr>
        <i/>
        <sz val="10"/>
        <color theme="0"/>
        <rFont val="Arial"/>
        <family val="2"/>
        <charset val="238"/>
      </rPr>
      <t xml:space="preserve">Výpočet referenčnej hodnoty pre vybrané výdavky projektu sa vykoná automaticky po zadaní </t>
    </r>
    <r>
      <rPr>
        <b/>
        <i/>
        <sz val="10"/>
        <color theme="0"/>
        <rFont val="Arial"/>
        <family val="2"/>
        <charset val="238"/>
      </rPr>
      <t xml:space="preserve">predmetu projektu </t>
    </r>
    <r>
      <rPr>
        <i/>
        <sz val="10"/>
        <color theme="0"/>
        <rFont val="Arial"/>
        <family val="2"/>
        <charset val="238"/>
      </rPr>
      <t xml:space="preserve">a </t>
    </r>
    <r>
      <rPr>
        <b/>
        <i/>
        <sz val="10"/>
        <color theme="0"/>
        <rFont val="Arial"/>
        <family val="2"/>
        <charset val="238"/>
      </rPr>
      <t>cieľovej hodnoty príslušnej zateplenej plochy obvodového plášťa projektu.</t>
    </r>
  </si>
  <si>
    <t xml:space="preserve"> - V prípade, ak žiadateľ vykonal viacej prieskumov trhu (t. j. výšku viacerých výdavkov stanovil prieskumom trhu), vyplní a predloží záznam z vyhodnotenia prieskumu trhu samostatne pre každý vykonaný prieskum trhu. Za týmto účelom žiadateľ v tomto hárku nakopíruje pod seba, očísluje (od 1 po n) a vyplní potrebný počet formulárov záznamu z vyhodnotenia prieskumu trhu. Všetky vyplnené záznamy z vyhodnotenia prieskumu trhu je žiadateľ povinný predložiť písomne aj editovateľnou elektronickou formou (nie sken) prostredníctvom ITMS2014+.</t>
  </si>
  <si>
    <r>
      <t xml:space="preserve"> 1,5 </t>
    </r>
    <r>
      <rPr>
        <sz val="11"/>
        <color theme="1"/>
        <rFont val="Calibri"/>
        <family val="2"/>
        <charset val="238"/>
      </rPr>
      <t>–</t>
    </r>
    <r>
      <rPr>
        <sz val="11"/>
        <color theme="1"/>
        <rFont val="Calibri"/>
        <family val="2"/>
        <charset val="238"/>
        <scheme val="minor"/>
      </rPr>
      <t xml:space="preserve"> 2,5</t>
    </r>
  </si>
  <si>
    <r>
      <t xml:space="preserve">Výpočet hodnoty Value for Money 
</t>
    </r>
    <r>
      <rPr>
        <i/>
        <sz val="11"/>
        <color theme="1"/>
        <rFont val="Arial"/>
        <family val="2"/>
        <charset val="238"/>
      </rPr>
      <t xml:space="preserve">Vypočítajte hodnotu príspevku projektu k príslušnému špecifickému cieľu OP KŽP ako pomer celkových oprávnených výdavkov na hlavné aktivity projektu v sume vyjadrenej bez DPH a deklarovanej cieľovej hodnoty ukazovateľa projektu </t>
    </r>
    <r>
      <rPr>
        <sz val="11"/>
        <color theme="1"/>
        <rFont val="Calibri"/>
        <family val="2"/>
        <charset val="238"/>
      </rPr>
      <t>–</t>
    </r>
    <r>
      <rPr>
        <i/>
        <sz val="11"/>
        <color theme="1"/>
        <rFont val="Arial"/>
        <family val="2"/>
        <charset val="238"/>
      </rPr>
      <t xml:space="preserve"> Zníženie potreby energie vo verejných budovách.
Do výpočtu nevstupujú nepriame výdavky vzťahujúce sa na podporné aktivity projektu (riadenie projektu, informovanie a komunikácia).
V prípade identifikácie neoprávnených výdavkov projektu (z titulu vecnej neoprávnenosti, neúčelnosti, nehospodárnosti a pod.) sa v procese odborného hodnotenia výška celkových oprávnených výdavkov projektu adekvátne zníži. Do výpočtu hodnoty Value for Money v tomto prípade vstupuje už odborným hodnotiteľom korigovaná výška celkových oprávnených výdavkov projektu (bez DPH).
</t>
    </r>
  </si>
  <si>
    <t>V zmysle časti 6.6. písmeno a) zmluvy o poskytnutí NFP, v prípade Merateľných ukazovateľov Projektu s príznakom ich hodnota nesmie klesnúť pod hranicu 50% ich výšky. Zníženie jednotlivého Merateľného ukazovateľa Projektu s príznakom o viac ako 50% oproti výške, ktorá bola uvedená v Schválenej žiadosti o NFP, môže predstavovať Podstatnú zmenu Projektu a vyvolávať právne následky.</t>
  </si>
  <si>
    <r>
      <rPr>
        <sz val="12"/>
        <rFont val="Arial"/>
        <family val="2"/>
        <charset val="238"/>
      </rPr>
      <t>Ostatné</t>
    </r>
    <r>
      <rPr>
        <strike/>
        <sz val="12"/>
        <rFont val="Arial"/>
        <family val="2"/>
        <charset val="238"/>
      </rPr>
      <t/>
    </r>
  </si>
  <si>
    <r>
      <t xml:space="preserve">projektový manažér </t>
    </r>
    <r>
      <rPr>
        <sz val="11"/>
        <color theme="1"/>
        <rFont val="Calibri"/>
        <family val="2"/>
        <charset val="238"/>
      </rPr>
      <t>–</t>
    </r>
    <r>
      <rPr>
        <sz val="11"/>
        <color theme="1"/>
        <rFont val="Arial"/>
        <family val="2"/>
        <charset val="238"/>
      </rPr>
      <t xml:space="preserve"> externé riadenie</t>
    </r>
  </si>
  <si>
    <r>
      <t xml:space="preserve">Stručný </t>
    </r>
    <r>
      <rPr>
        <sz val="12"/>
        <color theme="1"/>
        <rFont val="Arial"/>
        <family val="2"/>
        <charset val="238"/>
      </rPr>
      <t>opis výdavku</t>
    </r>
  </si>
  <si>
    <t xml:space="preserve"> - Žiadateľ uvádza výšku výdavku, ktorá zodpovedá priemeru cien stanoveného na základe predložených ponúk, pričom sa zohľadňuje oprávnenosť financovania výdavku predstavujúceho DPH v rámci projektu. To znamená, že ak žiadateľ nemá nárok na odpočet DPH, uvádza výšku výdavku stanovenú na základe priemeru cien s DPH. Ak žiadateľ má nárok na odpočet DPH, uvádza ako výsledok prieskumu trhu výšku výdavku stanovenú na základe výpočtu priemeru z cien bez DPH. Ak dodávateľ nie je platca DPH uvádza sa v poli "cena bez DPH" a v poli "cena s DPH" rovnakú sumu.</t>
  </si>
  <si>
    <t>Referenčné hodnoty pre vybrané výdavky projektu v rámci výzvy s kódom OPKZP-PO4-SC431-2016-XY</t>
  </si>
  <si>
    <t>Spolu výdavky</t>
  </si>
  <si>
    <r>
      <t>Pole "</t>
    </r>
    <r>
      <rPr>
        <b/>
        <i/>
        <sz val="11"/>
        <color theme="1"/>
        <rFont val="Arial"/>
        <family val="2"/>
        <charset val="238"/>
      </rPr>
      <t>Spôsob stanovenia výšky výdavku</t>
    </r>
    <r>
      <rPr>
        <sz val="11"/>
        <color theme="1"/>
        <rFont val="Arial"/>
        <family val="2"/>
        <charset val="238"/>
      </rPr>
      <t xml:space="preserve">". V predmetnom poli vyberte z roletového menu príslušný spôsob stanovenia výšky výdavku. V prípade, ak ste výšku výdavku v rozpočte projektu stanovili spôsobom, ktorý nie je preddefinovaný v roletovom menu, vyberte možnosť </t>
    </r>
    <r>
      <rPr>
        <sz val="11"/>
        <color theme="1"/>
        <rFont val="Calibri"/>
        <family val="2"/>
        <charset val="238"/>
      </rPr>
      <t>–</t>
    </r>
    <r>
      <rPr>
        <sz val="11"/>
        <color theme="1"/>
        <rFont val="Arial"/>
        <family val="2"/>
        <charset val="238"/>
      </rPr>
      <t xml:space="preserve"> </t>
    </r>
    <r>
      <rPr>
        <i/>
        <u/>
        <sz val="11"/>
        <color theme="1"/>
        <rFont val="Arial"/>
        <family val="2"/>
        <charset val="238"/>
      </rPr>
      <t xml:space="preserve">VO nebolo ukončené. Spôsob stanovenia výšky výdavku je uvedený v poli "Vecný </t>
    </r>
    <r>
      <rPr>
        <i/>
        <u/>
        <sz val="11"/>
        <color theme="1"/>
        <rFont val="Arial"/>
        <family val="2"/>
        <charset val="238"/>
      </rPr>
      <t>opis výdavku"</t>
    </r>
    <r>
      <rPr>
        <sz val="11"/>
        <color theme="1"/>
        <rFont val="Arial"/>
        <family val="2"/>
        <charset val="238"/>
      </rPr>
      <t xml:space="preserve"> a v poli "Vecný </t>
    </r>
    <r>
      <rPr>
        <sz val="11"/>
        <color theme="1"/>
        <rFont val="Arial"/>
        <family val="2"/>
        <charset val="238"/>
      </rPr>
      <t xml:space="preserve">opis výdavku" špecifikujte spôsob, ktorým ste stanovili výšku príslušného výdavku v rozpočte projektu. Rovnako postupujte aj v prípade, ak považujete za potrebné bližšie špecifikovať niektorý z Vami vybraných preddefinovaných spôsobov stanovenia výšky výdavku v rozpočte projektu.  </t>
    </r>
  </si>
  <si>
    <r>
      <t>Pole "</t>
    </r>
    <r>
      <rPr>
        <b/>
        <i/>
        <sz val="11"/>
        <color theme="1"/>
        <rFont val="Arial"/>
        <family val="2"/>
        <charset val="238"/>
      </rPr>
      <t xml:space="preserve">Vecný </t>
    </r>
    <r>
      <rPr>
        <b/>
        <i/>
        <sz val="11"/>
        <color theme="1"/>
        <rFont val="Arial"/>
        <family val="2"/>
        <charset val="238"/>
      </rPr>
      <t>opis výdavku</t>
    </r>
    <r>
      <rPr>
        <sz val="11"/>
        <color theme="1"/>
        <rFont val="Arial"/>
        <family val="2"/>
        <charset val="238"/>
      </rPr>
      <t xml:space="preserve">". V rámci vecného popisu výdavkov špecifikujte jednotlivé výdavky z hľadiska ich predmetu, resp. rozsahu, prípadne nevyhnutnosti. To znamená, že v prípade, ak výdavok pozostáva z viacerých položiek, je potrebné tieto položky v rámci vecného popisu výdavku bližšie špecifikovať, t. j. uviesť z akých položiek pozostáva cena výdavku vrátane výšky týchto položiek (napr. v prípade ak výška výdavku </t>
    </r>
    <r>
      <rPr>
        <sz val="11"/>
        <color theme="1"/>
        <rFont val="Calibri"/>
        <family val="2"/>
        <charset val="238"/>
      </rPr>
      <t>–</t>
    </r>
    <r>
      <rPr>
        <sz val="11"/>
        <color theme="1"/>
        <rFont val="Arial"/>
        <family val="2"/>
        <charset val="238"/>
      </rPr>
      <t xml:space="preserve"> </t>
    </r>
    <r>
      <rPr>
        <i/>
        <sz val="11"/>
        <color theme="1"/>
        <rFont val="Arial"/>
        <family val="2"/>
        <charset val="238"/>
      </rPr>
      <t>Projektová dokumentácia</t>
    </r>
    <r>
      <rPr>
        <sz val="11"/>
        <color theme="1"/>
        <rFont val="Arial"/>
        <family val="2"/>
        <charset val="238"/>
      </rPr>
      <t xml:space="preserve"> pozostáva z oprávnených výdavkov viacerých typov projektových dokumentácii, t. j. projektová dokumentácia pre územné rozhodnutie, pre stavebné povolenie, realizačná dokumentácia, je potrebné  v poli "Vecný </t>
    </r>
    <r>
      <rPr>
        <strike/>
        <sz val="11"/>
        <color theme="1"/>
        <rFont val="Arial"/>
        <family val="2"/>
        <charset val="238"/>
      </rPr>
      <t>p</t>
    </r>
    <r>
      <rPr>
        <sz val="11"/>
        <color theme="1"/>
        <rFont val="Arial"/>
        <family val="2"/>
        <charset val="238"/>
      </rPr>
      <t xml:space="preserve">opis výdavku" bližšie špecifikovať jednotlivé položky) .  </t>
    </r>
  </si>
  <si>
    <r>
      <t>V časti rozpočtu "</t>
    </r>
    <r>
      <rPr>
        <b/>
        <sz val="11"/>
        <color theme="1"/>
        <rFont val="Arial"/>
        <family val="2"/>
        <charset val="238"/>
      </rPr>
      <t>Ostatné</t>
    </r>
    <r>
      <rPr>
        <sz val="11"/>
        <color theme="1"/>
        <rFont val="Arial"/>
        <family val="2"/>
        <charset val="238"/>
      </rPr>
      <t>" zadajte projektovú dokumentáciu, energetický audit, energetický certifikát, stavebný dozor, rezervu na nepredvídané výdavky a stavebné výdavky, ktoré nie je možné priradiť k predchádzajúcim častiam rozpočtu (zateplenie plášťa, výmena okenných konštrukcií), napr. výdavky na systém prípravy teplej vody, osvetlenie vrátane potrebného merania a riadenia a modernizácie príslušných rozvodov energie, inštaláciu systémov merania a riadenia, inštaláciu zariadení na využívanie OZE pre spotrebu v budove, vybudovanie bezbariérového prístupu a pod.</t>
    </r>
  </si>
  <si>
    <t>Realizáciu riadenia projektu nie je možné kombinovať viacerými spôsobmi. To znamená, že žiadateľ je povinný vybrať výlučne len jeden typ výdavku vo vzťahu k riadeniu projektu (príslušnú pozíciu projektového manažéra).</t>
  </si>
  <si>
    <t>Výška výdavkov na podporné aktivity projektu nesmie prekročiť stanovený finančný limit vo výške 3 % z celkových oprávnených výdavkov na hlavné aktivity projektu (t.j. vrátane rezervy na nepredvídané výdavky súvisiace so stavebnými prácami).</t>
  </si>
  <si>
    <r>
      <t>Upozornenie k vyplneniu polí v stĺpci "</t>
    </r>
    <r>
      <rPr>
        <b/>
        <i/>
        <sz val="11"/>
        <color theme="1"/>
        <rFont val="Arial"/>
        <family val="2"/>
        <charset val="238"/>
      </rPr>
      <t>Jednotková cena práce, resp. cena</t>
    </r>
    <r>
      <rPr>
        <sz val="11"/>
        <color theme="1"/>
        <rFont val="Arial"/>
        <family val="2"/>
        <charset val="238"/>
      </rPr>
      <t xml:space="preserve">" v rámci podporných aktivít projektu. Žiadateľ, ktorý má nárok na odpočet DPH (DPH nie je oprávneným výdavkom) vyplní príslušné polia tabuľky tak, že uvedie ceny bez DPH. Žiadateľ ktorý nemá nárok na odpočet DPH (DPH je oprávneným výdavkom) vyplní príslušné polia tabuľky tak, že uvedie ceny s DPH. </t>
    </r>
  </si>
  <si>
    <t>Dbajte prosím na súlad údajov uvedených v Podrobnom položkovitom rozpise výdavkov rozpočtu projektu s údajmi uvedenými vo formulári ŽoNFP, ako aj v ďalších prílohách ŽoNFP.</t>
  </si>
  <si>
    <t xml:space="preserve"> -  Žiadateľ predkladá k záznamu z vyhodnotenia písomného prieskumu trhu ako súčasť ŽoNFP aj cenové ponuky. Z dôvodu overiteľnosti vykonaného prieskumu trhu musí byť spôsob jeho vykonania v podobe, ktorá umožňuje uchovanie dôkazov o jeho vykonaní, t. j. telefonický prieskum, resp. ústne overenie cien na mieste u dodávateľa nie je akceptovateľný spôsob vykonania prieskumu trhu.</t>
  </si>
  <si>
    <r>
      <t>85 EUR/m</t>
    </r>
    <r>
      <rPr>
        <b/>
        <vertAlign val="superscript"/>
        <sz val="11"/>
        <color rgb="FFFF0000"/>
        <rFont val="Arial"/>
        <family val="2"/>
        <charset val="238"/>
      </rPr>
      <t>2</t>
    </r>
  </si>
  <si>
    <r>
      <t>70 EUR/m</t>
    </r>
    <r>
      <rPr>
        <b/>
        <vertAlign val="superscript"/>
        <sz val="11"/>
        <color rgb="FFFF0000"/>
        <rFont val="Arial"/>
        <family val="2"/>
        <charset val="238"/>
      </rPr>
      <t>2</t>
    </r>
  </si>
  <si>
    <t>Oprávnený výdavok</t>
  </si>
  <si>
    <r>
      <t>V prípade doplnenia ďalších výdavkov v poli "</t>
    </r>
    <r>
      <rPr>
        <i/>
        <sz val="11"/>
        <color theme="1"/>
        <rFont val="Arial"/>
        <family val="2"/>
        <charset val="238"/>
      </rPr>
      <t>ďalší výdavok</t>
    </r>
    <r>
      <rPr>
        <sz val="11"/>
        <color theme="1"/>
        <rFont val="Arial"/>
        <family val="2"/>
        <charset val="238"/>
      </rPr>
      <t>" zadajte názov príslušného výdavku. V prípade, ak počet riadkov pre zadanie ďalších výdavkov v poli "</t>
    </r>
    <r>
      <rPr>
        <b/>
        <i/>
        <sz val="11"/>
        <color theme="1"/>
        <rFont val="Arial"/>
        <family val="2"/>
        <charset val="238"/>
      </rPr>
      <t>ďalší výdavok</t>
    </r>
    <r>
      <rPr>
        <sz val="11"/>
        <color theme="1"/>
        <rFont val="Arial"/>
        <family val="2"/>
        <charset val="238"/>
      </rPr>
      <t>" nie je postačujúci, počet riadkov tabuľky rozšírte podľa potreby. Riadky je potrebné vkladať tak, aby celkový súčet zahŕňal aj novovložené riadky.</t>
    </r>
  </si>
  <si>
    <t xml:space="preserve">Hĺbenie rýh šírky do 600 mm v  hornine tr.3 súdržných - ručným náradím   </t>
  </si>
  <si>
    <t>m3</t>
  </si>
  <si>
    <t xml:space="preserve">Príplatok za lepivosť pri hĺbení rýh š do 600 mm ručným náradím v hornine tr. 3   </t>
  </si>
  <si>
    <t xml:space="preserve">Vodorovné premiestnenie výkopku  po spevnenej ceste z  horniny tr.1-4,  do 100 m3 na vzdialenosť do 1000 m   </t>
  </si>
  <si>
    <t xml:space="preserve">Nakladanie neuľahnutého výkopku z hornín tr.1-4 do 100 m3   </t>
  </si>
  <si>
    <t xml:space="preserve">Uloženie sypaniny na skládky do 100 m3   </t>
  </si>
  <si>
    <t xml:space="preserve">Založenie trávnika parkového výsevom v rovine do 1:5   </t>
  </si>
  <si>
    <t>m2</t>
  </si>
  <si>
    <t xml:space="preserve">Trávové semeno   </t>
  </si>
  <si>
    <t>kg</t>
  </si>
  <si>
    <t xml:space="preserve">Úprava pláne v zárezoch v hornine 1-4 so zhutnením   </t>
  </si>
  <si>
    <t xml:space="preserve">Ochrana stromu debnením pred poškodením stavebnou činnosťou zhotovenie   </t>
  </si>
  <si>
    <t xml:space="preserve">Ochrana stromu debnením pred poškodením stavebnou činnosťou odstránenie   </t>
  </si>
  <si>
    <t xml:space="preserve">Dovoz vody pre zálievku rastlín na vzdialenosť do 6000 m   </t>
  </si>
  <si>
    <t xml:space="preserve">Očistenie plôch tlakovou vodou L líca klenieb   </t>
  </si>
  <si>
    <t xml:space="preserve">Zhotovenie podsypu alebo podkladu zo sypaniny, po zhutnení hr. 300 mm   </t>
  </si>
  <si>
    <t xml:space="preserve">Kamenivo drvené hrubé  8-16   </t>
  </si>
  <si>
    <t>t</t>
  </si>
  <si>
    <t xml:space="preserve">Zakrývanie výplní vnútorných okenných otvorov, predmetov a konštrukcií   </t>
  </si>
  <si>
    <t xml:space="preserve">Oprava vonkajších omietok vápenných a vápenocem. stupeň členitosti Ia II -30% štukových   </t>
  </si>
  <si>
    <t xml:space="preserve">Vonkajšia omietka stien tenkovrstvová, silikátová, škrabaná, hr. 2 mm   </t>
  </si>
  <si>
    <t xml:space="preserve">Vonkajšia omietka stien mozaiková, ručné miešanie a nanášanie,  Mozaiková omietka   </t>
  </si>
  <si>
    <t xml:space="preserve">Príprava vonkajšieho podkladu stien, cementový Prednástrek, ručné nanášanie   </t>
  </si>
  <si>
    <t xml:space="preserve">Príprava vonkajšieho podkladu stien, penetračný náter, betonkontakt   </t>
  </si>
  <si>
    <t xml:space="preserve">Príprava vonkajšieho podkladu stien, Univerzálny základ   </t>
  </si>
  <si>
    <t xml:space="preserve">Príplatok za potiahnutie vonkajších stien pancierovou sklotextílnou mriežkou s celoplošným prilepením   </t>
  </si>
  <si>
    <t xml:space="preserve">Očistenie po opravách vonkajších omietok škárovaných plôch   </t>
  </si>
  <si>
    <t xml:space="preserve">Kontaktný zatepľovací systém hr. 160 mm - minerálne riešenie, zatĺkacie kotvy   </t>
  </si>
  <si>
    <t xml:space="preserve">Kontaktný zatepľovací systém ostenia hr. 30 mm - minerálne riešenie   </t>
  </si>
  <si>
    <t xml:space="preserve">Kontaktný zatepľovací systém hr. 100 mm - riešenie pre sokel (Minerálna vlna), zatĺkacie kotvy   </t>
  </si>
  <si>
    <t xml:space="preserve">Kontaktný zatepľovací systém podzemných stien hr. 100 mm (Minerálna vlna), zatĺkacie kotvy   </t>
  </si>
  <si>
    <t xml:space="preserve">Osadenie chodník. obrubníka betónového stojatého do lôžka z betónu prosteho tr. C 12/15 s bočnou oporou   </t>
  </si>
  <si>
    <t>m</t>
  </si>
  <si>
    <t xml:space="preserve">Obrubník parkový 100/20/5 cm, sivá   </t>
  </si>
  <si>
    <t xml:space="preserve">Montáž lešenia ľahkého pracovného radového s podlahami šírky nad 1,00 do 1,20 m, výšky do 10 m   </t>
  </si>
  <si>
    <t xml:space="preserve">Príplatok za prvý a každý ďalší i začatý mesiac použitia lešenia ľahkého pracovného radového s podlahami šírky nad 1,00 do 1,20 m, výšky do 10 m   </t>
  </si>
  <si>
    <t xml:space="preserve">Demontáž lešenia ľahkého pracovného radového s podlahami šírky nad 1,00 do 1,20 m, výšky do 10 m   </t>
  </si>
  <si>
    <t xml:space="preserve">Vyčistenie budov pri výške podlaží do 4m   </t>
  </si>
  <si>
    <t xml:space="preserve">Soklový profil SL 17 (hliníkový)   </t>
  </si>
  <si>
    <t xml:space="preserve">Rohová lišta hliníková   </t>
  </si>
  <si>
    <t xml:space="preserve">Nadokenná lišta s odkvapovým nosom (PVC)   </t>
  </si>
  <si>
    <t xml:space="preserve">Okenný a dverový dilatačný profil (plastový)   </t>
  </si>
  <si>
    <t xml:space="preserve">Otlčenie omietok šľachtených a pod., vonkajších z umelého kameňa, v rozsahu do 30 %,  -0,01900t   </t>
  </si>
  <si>
    <t xml:space="preserve">Odsekanie a odobratie stien z obkladačiek vnútorných do 2 m2,  -0,06800t   </t>
  </si>
  <si>
    <t xml:space="preserve">Zvislá doprava sutiny a vybúraných hmôt za prvé podlažie nad alebo pod základným podlažím   </t>
  </si>
  <si>
    <t xml:space="preserve">Plastový sklz na stavebnú suť výšky do 10 m   </t>
  </si>
  <si>
    <t xml:space="preserve">Demontáž sklzu na stavebnú suť výšky do 10 m   </t>
  </si>
  <si>
    <t xml:space="preserve">Odvoz sutiny a vybúraných hmôt na skládku do 1 km   </t>
  </si>
  <si>
    <t xml:space="preserve">Odvoz sutiny a vybúraných hmôt na skládku za každý ďalší 1 km (15km)   </t>
  </si>
  <si>
    <t xml:space="preserve">Vnútrostavenisková doprava sutiny a vybúraných hmôt do 10 m   </t>
  </si>
  <si>
    <t xml:space="preserve">Vnútrostavenisková doprava sutiny a vybúraných hmôt za každých ďalších 5 m (15m)   </t>
  </si>
  <si>
    <t xml:space="preserve">Poplatok za skladovanie - betón, tehly, dlaždice (17 01 ), ostatné   </t>
  </si>
  <si>
    <t xml:space="preserve">Vodorovné premiestnenie ručne nosením - plošných materiálov hmotnosti 25 kg/ks vodorovne do 10 m   </t>
  </si>
  <si>
    <t xml:space="preserve">Presun hmôt pre opravy a údržbu objektov vrátane vonkajších plášťov výšky do 25 m   </t>
  </si>
  <si>
    <t xml:space="preserve">Demontáž žľabov pododkvap. štvorhranných rovných, oblúkových, do 30° rš 250 a 330 mm,  -0,00347t   </t>
  </si>
  <si>
    <t xml:space="preserve">Žľaby z pozinkovaného PZ plechu, pododkvapové polkruhové r.š. 250 mm   </t>
  </si>
  <si>
    <t xml:space="preserve">Demontáž odpadových rúr kruhových, s priemerom 120 mm,  -0,00285t   </t>
  </si>
  <si>
    <t xml:space="preserve">Demontáž odpadového kolena výtokového kruhového, s priemerom 75 a 100 mm,  -0,00069t   </t>
  </si>
  <si>
    <t xml:space="preserve">Odpadová rúra kruhová D 120 mm   </t>
  </si>
  <si>
    <t xml:space="preserve">Koleno odpadovej rúry D 120 mm   </t>
  </si>
  <si>
    <t xml:space="preserve">Výtokové koleno potrubia D 120 mm   </t>
  </si>
  <si>
    <t xml:space="preserve">Montáž odpadovej rúry kruhovej do D 120 mm   </t>
  </si>
  <si>
    <t xml:space="preserve">Montáž kolena odpadovej rúry do D 120 mm   </t>
  </si>
  <si>
    <t xml:space="preserve">Montáž výtokového kolena potrubia do D 120 mm   </t>
  </si>
  <si>
    <t xml:space="preserve">Montáž ostatných atypických kovových stavebných doplnkových konštrukcií nad 20 do 50 kg   </t>
  </si>
  <si>
    <t xml:space="preserve">Demontáž ostatných doplnkov stavieb s hmotnosťou jednotlivých dielov konštrukcií do 50 kg,  -0,00100t   </t>
  </si>
  <si>
    <t xml:space="preserve">Presun hmôt pre kovové stavebné doplnkové konštrukcie v objektoch výšky nad 6 do 12 m   </t>
  </si>
  <si>
    <t>%</t>
  </si>
  <si>
    <t xml:space="preserve">Nátery kov.stav.doplnk.konštr. syntetické na vzduchu schnúce dvojnás. 1x s emailov. - 105µm   </t>
  </si>
  <si>
    <t xml:space="preserve">Nátery kov.stav.doplnk.konštr. syntetické na vzduchu schnúce základný - 35µm   </t>
  </si>
  <si>
    <t xml:space="preserve">Zhotovenie parozábrany pre strechy ploché do 10°   </t>
  </si>
  <si>
    <t xml:space="preserve">Parozábrana (1,5 x 50bm), množstvo v 1 role:75m2   </t>
  </si>
  <si>
    <t xml:space="preserve">Presun hmôt pre izoláciu povlakovej krytiny v objektoch výšky nad 6 do 12 m   </t>
  </si>
  <si>
    <t>Montáž tepelnej izolácie stropov z recyklovaných textílných vlákien, vrchom kladenou voľne v dvoch vrstvách</t>
  </si>
  <si>
    <t xml:space="preserve">Izolácia z recyklovaných textilných vlákien, hrúbka 180mm. Zloženie: min 25% objemu recyklovaných syntetických vláken, min 50% objemu recyklovaných bavlnených vláken, min 5% hmotnosti retardér horenia a min 0,2% hmotnosti biocídna úprava, lambda max 0,039  </t>
  </si>
  <si>
    <t xml:space="preserve">Montáž debnenia na stropné trámy z dosiek na zraz, ako podklad pre tepelnú izoláciu   </t>
  </si>
  <si>
    <t xml:space="preserve">Doska drevoštiepková OSB 3 do vlhkého prostredia hr. 22 mm (2500x1250mm)   </t>
  </si>
  <si>
    <t xml:space="preserve">Montáž latovania jednoduchých striech pre sklon do 60°   </t>
  </si>
  <si>
    <t xml:space="preserve">Hranol mäkké rezivo - omietané smrek hranolček 25-100 cm2 mäkké rezivo   </t>
  </si>
  <si>
    <t xml:space="preserve">Montáž kontralát pre sklon nad 35°   </t>
  </si>
  <si>
    <t xml:space="preserve">Demontáž latovania striech so sklonom do 60 st., pri osovej vzdialenosti lát do 0, 22 m,  -0.00700t   </t>
  </si>
  <si>
    <t xml:space="preserve">Presun hmôt pre konštrukcie tesárske v objektoch výšky do 12 m   </t>
  </si>
  <si>
    <t xml:space="preserve">Oddeľovacia poistná hydroizolácia pre plechové krytiny pozinkované   </t>
  </si>
  <si>
    <t xml:space="preserve">Krytiny hladké z pozinkovaného PZ plechu, sklon nad 30° do 45°   </t>
  </si>
  <si>
    <t xml:space="preserve">Demontáž krytiny strešnej, príplatok za sklon nad 30° do 45°   </t>
  </si>
  <si>
    <t xml:space="preserve">Demontáž krytiny strešnej do 30st.,  -0,00751t   </t>
  </si>
  <si>
    <t xml:space="preserve">Lemovanie z pozinkovaného PZ plechu, múrov s tvrdou krytinou r.š. 250 mm   </t>
  </si>
  <si>
    <t xml:space="preserve">Demontáž lemovania múrov na strechách s tvrdou krytinou, so sklonom do 30st. rš 250 a 330 mm,  -0,00205t   </t>
  </si>
  <si>
    <t xml:space="preserve">Presun hmôt pre konštrukcie klampiarske v objektoch výšky nad 6 do 12 m   </t>
  </si>
  <si>
    <t xml:space="preserve">Omietka vápenná vnútorného ostenia okenného alebo dverného štuková   </t>
  </si>
  <si>
    <t xml:space="preserve">Príprava vnútorného podkladu stien, Univerzálny základ   </t>
  </si>
  <si>
    <t xml:space="preserve">Demontáž existujúcich vnútorných a vonkajších parapetných dosák., hmôt, š. do 200 mm   </t>
  </si>
  <si>
    <t xml:space="preserve">Osadenie parapetných dosiek z plastických a poloplast., hmôt, š. nad 200 mm   </t>
  </si>
  <si>
    <t>Vnútorné parapetné dosky plastové komôrkové,B=250mm biela</t>
  </si>
  <si>
    <t>Vonkajšie parapetné dosky plastové komôrkové,B=350mm biela</t>
  </si>
  <si>
    <t>Plastové krytky k vnútorným parapetom plastovým, pár vo farbe biela</t>
  </si>
  <si>
    <t xml:space="preserve">Prikresanie rovných ostení, bez odstupu, po hrubom vybúraní otvorov, v murive tehl. na maltu,  -0,05700t   </t>
  </si>
  <si>
    <t xml:space="preserve">Vyvesenie plastového, resp dreveného okenného krídla do suti plochy do 1, 5 m2, -0,01200t   </t>
  </si>
  <si>
    <t xml:space="preserve">Vyvesenie plastového, resp dreveného okenného krídla do suti plochy nad 1, 5 m2, -0,01600t   </t>
  </si>
  <si>
    <t xml:space="preserve">Vyvesenie plastového, resp dreveného dverného krídla do suti plochy do 2 m2, -0,02400t   </t>
  </si>
  <si>
    <t xml:space="preserve">Vyvesenie plastového, resp. dreveného dverného krídla do suti plochy nad 2 m2, -0,02700t   </t>
  </si>
  <si>
    <t xml:space="preserve">Vybúranie plastových, resp drevených rámov okien jednod. plochy do 1 m2,  -0,04100t   </t>
  </si>
  <si>
    <t xml:space="preserve">Vybúranie plastových, resp drevených rámov okien jednoduchých plochy do 2 m2,  -0,03100t   </t>
  </si>
  <si>
    <t xml:space="preserve">Vybúranie plastových, resp drevených rámov okien dvojitých alebo zdvojených, plochy do 4 m2,  -0,05400t   </t>
  </si>
  <si>
    <t xml:space="preserve">Vybúranie kovových dverových zárubní plochy do 2 m2,  -0,07600t   </t>
  </si>
  <si>
    <t xml:space="preserve">Vybúranie kovových, resp plastových dverových zárubní plochy nad 2 m2,  -0,06300t   </t>
  </si>
  <si>
    <t xml:space="preserve">Montáž okien a dverí s hydroizolačnými ISO páskami (exteriérová a interiérová)   </t>
  </si>
  <si>
    <t xml:space="preserve">Expanzná páska 1-2x15mm/20m, pre okenné a fasádne konštrukcie   </t>
  </si>
  <si>
    <t xml:space="preserve">Tesniaca fólia exteriér 70mm/30m, pre okenné konštrukcie   </t>
  </si>
  <si>
    <t xml:space="preserve">Tesniaca fólia interiér 70mm, pre okenné konštrukcie   </t>
  </si>
  <si>
    <t xml:space="preserve">Plastové okno 1050x700mm, jednokrídlové, otváravo-sklopné, izolačné trojsklo, biely rám, vrátane kovania, U=max 0,9   </t>
  </si>
  <si>
    <t xml:space="preserve">Plastové okno 700x1450mm, jednokrídlové, otváravo-sklopné, izolačné trojsklo, biely rám, vrátane kovania, U=max 0,9   </t>
  </si>
  <si>
    <t xml:space="preserve">Plastové okno 860x560mm, jednokrídlové, otváravo-sklopné, izolačné trojsklo, biely rám, vrátane kovania, U=max 0,9   </t>
  </si>
  <si>
    <t xml:space="preserve">Plastové okno 830x550mm, jednokrídlové, otváravo-sklopné, izolačné trojsklo, biely rám, vrátane kovania, U=max 0,9   </t>
  </si>
  <si>
    <t xml:space="preserve">Plastové okno 1150x1470mm, jednokrídlové, otváravo-sklopné, izolačné trojsklo, biely rám, vrátane kovania, U=max 0,9   </t>
  </si>
  <si>
    <t xml:space="preserve">Plastové okno 2070x1470mm, dvojkrídlové, otváravé, otváravo-sklopné, izolačné trojsklo, biely rám, vrátane kovania, U=max 0,9   </t>
  </si>
  <si>
    <t xml:space="preserve">Plastové okno 1600x1450mm, dvojkrídlové, otváravé, otváravo-sklopné, izolačné trojsklo, biely rám, vrátane kovania, U=max 0,9   </t>
  </si>
  <si>
    <t xml:space="preserve">Plastové okno 1650x1150mm, jednokrídlové, pevné, izolačné trojsklo, biely rám, vrátane kovania, U=max 0,9   </t>
  </si>
  <si>
    <t xml:space="preserve">Plastové okno 1770x1450mm, dvojkrídlové, otváravé, otváravo-sklopné, izolačné trojsklo, biely rám, vrátane kovania, U=max 0,9   </t>
  </si>
  <si>
    <t xml:space="preserve">Plastové okno 2200x1960mm, dvojkrídlové, otváravé, otváravo-sklopné, izolačné trojsklo, biely rám, vrátane kovania, U=max 0,9   </t>
  </si>
  <si>
    <t xml:space="preserve">Plastové vchodové dvere 820x2010mm, jednokrídlové, plné, biele, vrátane kovania, AL prah, U=max 0,9   </t>
  </si>
  <si>
    <t xml:space="preserve">Plastové vchodové dvere 1680x2600mm, dvojkrídlové, plné, biele, vrátane kovania, AL prah, U=max 0,9   </t>
  </si>
  <si>
    <t xml:space="preserve">Plastové vchodové dvere 1650x2000mm, dvojkrídlové, presklené, izolačné trojsklo, biele, vrátane kovania, AL prah, U=max 0,9   </t>
  </si>
  <si>
    <t xml:space="preserve">Presun hmot pre konštrukcie stolárske v objektoch výšky nad 6 do 12 m   </t>
  </si>
  <si>
    <t xml:space="preserve">Oblepenie soklov, stykov, okrajov a iných zariadení, výšky miestnosti do 3,80 m   </t>
  </si>
  <si>
    <t xml:space="preserve">Penetrovanie jednonásobné jemnozrnných podkladov výšky do 3, 80 m   </t>
  </si>
  <si>
    <t xml:space="preserve">Zakrývanie otvorov, podláh a zariadení fóliou v miestnostiach alebo na schodisku   </t>
  </si>
  <si>
    <t xml:space="preserve">Zakrývanie podláh a zariadení papierom v miestnostiach alebo na schodisku   </t>
  </si>
  <si>
    <t xml:space="preserve">Maľby z maliarskych zmesí Primalex, Farmal, ručne nanášané jednonásobné základné na podklad jemnozrnný  výšky do 3, 80 m   </t>
  </si>
  <si>
    <t xml:space="preserve">Maľby z maliarskych zmesí Primalex, Farmal, ručne nanášané tónované dvojnásobné na jemnozrnný podklad výšky do 3, 80 m   </t>
  </si>
  <si>
    <t xml:space="preserve">Demontáž a spätná montáž bleskozvodu, vrátane revízie   </t>
  </si>
  <si>
    <t xml:space="preserve">Presun hmôt pre eletroinštaláciu objektov výšky od 6m do 12m   </t>
  </si>
  <si>
    <t xml:space="preserve">Podružný a spojovací materiál   </t>
  </si>
  <si>
    <t>kpl</t>
  </si>
  <si>
    <t xml:space="preserve">Revízne správy a dokumentácia   </t>
  </si>
  <si>
    <t xml:space="preserve">Zapojenie svietidlá, 1x15W svetelný zdroj, stropného - nástenného interierového so žiarovkou   </t>
  </si>
  <si>
    <t xml:space="preserve">Stropné / nástenné svietidlo 1x15W LED, vrátane zdroja   </t>
  </si>
  <si>
    <t xml:space="preserve">Zapojenie svietidlá, 2x28W svetelný zdroj, stropného - nástenného interierového so žiarovkou   </t>
  </si>
  <si>
    <t xml:space="preserve">Žiarivkové svietidlo T5, 2x28W, predradník, vrátane zdroja   </t>
  </si>
  <si>
    <t xml:space="preserve">Demontáž svietidla - žiarivkové bytové stropné prisadené 2 zdroje s krytom   </t>
  </si>
  <si>
    <t xml:space="preserve">Stavebné vysprávky po vedení potrubí a prestupoch   </t>
  </si>
  <si>
    <t xml:space="preserve">Montáž trubíc z PE, hr.do 19 mm,vnút.priemer do 38   </t>
  </si>
  <si>
    <t xml:space="preserve">Tubolit DG hr. 13 mm; d = 20 mm   </t>
  </si>
  <si>
    <t xml:space="preserve">Tubolit DG hr. 19 mm; d = 32 mm   </t>
  </si>
  <si>
    <t xml:space="preserve">Presun hmôt pre izolácie tepelné v objektoch výšky do 6 m   </t>
  </si>
  <si>
    <t xml:space="preserve">Izolácie tepelné, prípl.za presun nad vymedz. najväčšiu dopravnú vzdial. do 1000 m   </t>
  </si>
  <si>
    <t xml:space="preserve">Montáž odtokového lievika-odvod kondenzu, ďalej neriaši projekt UK   </t>
  </si>
  <si>
    <t xml:space="preserve">Lievik so sifónom a prídavná uzávierka   </t>
  </si>
  <si>
    <t xml:space="preserve">Presun hmôt pre vnútornú kanalizáciu v objektoch výšky do 6 m   </t>
  </si>
  <si>
    <t xml:space="preserve">Vnútorná kanalizácia, prípl.za presun nad vymedz. najväč. dopr. vzdial. do 1000m   </t>
  </si>
  <si>
    <t xml:space="preserve">Montáž TČ s materiálom. Materiál - predizolované medené potrubie d15x1 (para) a d10x1(kvapalina), potrubie do dĺžky 10m   </t>
  </si>
  <si>
    <t xml:space="preserve">Vzduchové tepelné čerpadlo tepelný výkon 15kW (alt. 14kW), 3f/50Hz/400V (vnútorná a vonkajšia jednotka).   </t>
  </si>
  <si>
    <t xml:space="preserve">Kaskádový riadiaci modul, regulácia, riadenie 3 okruhy, komplet, čidlo TUV (opcia), snímač vonkajšej teploty, priestorový termostat 2x (lebo 2 okruhy)   </t>
  </si>
  <si>
    <t xml:space="preserve">Hydraulická výhybka - anuloid, montáž   </t>
  </si>
  <si>
    <t xml:space="preserve">Hydraulická výhybka Herz HVDT 03Z do 3,0m3/h   </t>
  </si>
  <si>
    <t xml:space="preserve">Združený rozdeľovač a zberač - montáž   </t>
  </si>
  <si>
    <t xml:space="preserve">Rozdeľovač-zberač Herz PumpFix 3-okruhový   </t>
  </si>
  <si>
    <t xml:space="preserve">Montáž vodného obehového čerpadla a čerpacej stanice   </t>
  </si>
  <si>
    <t xml:space="preserve">Rýchlomontážna sada Herz PumpFix Mix, DN25, čerpadlo Wilo Para Yonos 25/1-6, zmiešavací ventil do 4,0m3/hod - pre vykurovanie   </t>
  </si>
  <si>
    <t xml:space="preserve">Rýchlomontážna sada Herz PumpFix Direkt, DN25, bez zmiešavania - pre TUV   </t>
  </si>
  <si>
    <t xml:space="preserve">Presun hmôt pre kotolne umiestnené vo výške (hĺbke) do 6 m   </t>
  </si>
  <si>
    <t xml:space="preserve">Kotolne, prípl.za presun nad vymedz. najväčšiu dopravnú vzdialenosť do 1000 m   </t>
  </si>
  <si>
    <t xml:space="preserve">Montáž -Expanzná nádoba s membránou pre vykurovanie   </t>
  </si>
  <si>
    <t xml:space="preserve">Expanzná nádoba pre vykurovací systém 35 litrov, Flexcon C 35, 3bar   </t>
  </si>
  <si>
    <t xml:space="preserve">Montáž závitovej armatúry s 1 závitom do G 1/2   </t>
  </si>
  <si>
    <t xml:space="preserve">Armatúry a príslušenstvo automatický odvzdušňovací ventil  1/2"   </t>
  </si>
  <si>
    <t xml:space="preserve">Armatúry a príslušenstvo - vypúšťací kohút, DN10   </t>
  </si>
  <si>
    <t xml:space="preserve">Montáž závitovej armatúry s 2 závitmi do G 1/2   </t>
  </si>
  <si>
    <t xml:space="preserve">Guľový kohút s pákovým ovládačom, Herz DN10-chladiarenský   </t>
  </si>
  <si>
    <t xml:space="preserve">Guľový kohút s pákovým ovládačom, Herz DN15-chladiarenský   </t>
  </si>
  <si>
    <t xml:space="preserve">Montáž závitovej armatúry s 2 závitmi G 1"   </t>
  </si>
  <si>
    <t xml:space="preserve">Guľový kohút s pákovým ovládačom, Herz DN25   </t>
  </si>
  <si>
    <t xml:space="preserve">Ventil spätný , DN 25mm   </t>
  </si>
  <si>
    <t xml:space="preserve">Montáž závitovej armatúry s 1 závitmi G 1"   </t>
  </si>
  <si>
    <t xml:space="preserve">Poistný ventil DN25 s tlakomerom - poistná zostava k expanznej nádobe   </t>
  </si>
  <si>
    <t xml:space="preserve">Montáž závitovej armatúry s 2 závitmi G 6/4   </t>
  </si>
  <si>
    <t xml:space="preserve">Guľový kohút s pákovým ovládačom, Herz Profi DN40   </t>
  </si>
  <si>
    <t xml:space="preserve">Armatúry závitové - voda  Filter závitový  6/4"   </t>
  </si>
  <si>
    <t xml:space="preserve">Presun hmôt pre armatúry v objektoch výšky nad do 6 m   </t>
  </si>
  <si>
    <t xml:space="preserve">Armatúry, prípl.za presun nad vymedz. najväčšiu dopravnú vzdialenosť do 1000 m   </t>
  </si>
  <si>
    <t xml:space="preserve">Rúrka HERZ - HT (tyč) 20x2,0 ( 121 (24x5) ), (materiál aj montáž)   </t>
  </si>
  <si>
    <t xml:space="preserve">Rúrka HERZ - HT (tyč) 32x3,0 ( 50 (10x5) ), (materiál aj montáž)   </t>
  </si>
  <si>
    <t xml:space="preserve">Ostatný spojovací materiál - rezerva. Táto položka predstavuje iba nahodilú rezervu. (Inak tvarovky sú započítané v cene potrubí).   </t>
  </si>
  <si>
    <t xml:space="preserve">Kotviace spony Hilty, pre potrubie vedené po stene a pod stropom   </t>
  </si>
  <si>
    <t xml:space="preserve">Tlaková skúška plastového potrubia do 32 mm   </t>
  </si>
  <si>
    <t xml:space="preserve">Presun hmôt pre rozvody potrubia v objektoch výšky do 6 m   </t>
  </si>
  <si>
    <t xml:space="preserve">Rozvody potrubia, prípl.za presun nad vymedz. najväčšiu dopravnú vzdial. do 1000 m   </t>
  </si>
  <si>
    <t xml:space="preserve">G 3/4, 16x2. Prechodka na plastové trubky. Napojenie vykurovacích telies.   </t>
  </si>
  <si>
    <t xml:space="preserve">Armatúry a príslušenstvo + Termostatická hlavica Mini pre VT s kvapalinovím snímačom, s automatickou protimrazovou poistkou (6-30 °C)   </t>
  </si>
  <si>
    <t xml:space="preserve">Armatúry a príslušenstvo, ventil k doskovému telesu, HERZ TS-90, DN15, priamy, bez prednastavenia   </t>
  </si>
  <si>
    <t xml:space="preserve">Armatúry a príslušenstvo, regulačné šrúbenie pre doskové teleso HERZ RL 5, DN15, priame, s prednastavením   </t>
  </si>
  <si>
    <t xml:space="preserve">Vykurovacie telesá panelové, tlaková skúška telesa vodou, 2-3 radového  - 24 hodín   </t>
  </si>
  <si>
    <t xml:space="preserve">KORAD 22 K  600/1000 (Nedefinovaná)   </t>
  </si>
  <si>
    <t xml:space="preserve">KORAD 33 K  600/1600 (Nedefinovaná)   </t>
  </si>
  <si>
    <t xml:space="preserve">KORAD 33 K  600/1800 (Nedefinovaná)   </t>
  </si>
  <si>
    <t xml:space="preserve">KORAD 33 K  600/2300 (Nedefinovaná)   </t>
  </si>
  <si>
    <t xml:space="preserve">Montáž vykurovacieho telesa, trojradového s odvzdušnením  do 2000mm   </t>
  </si>
  <si>
    <t xml:space="preserve">Presun hmôt pre vykurovacie telesá v objektoch výšky do 6 m   </t>
  </si>
  <si>
    <t xml:space="preserve">Vykurovacie telesá, prípl.za presun nad vymedz. najväčšiu dopr. vzdial. do 1000 m   </t>
  </si>
  <si>
    <t xml:space="preserve">Uvedenie Tepelného čerpadla do prevádzky vrátane regulácie, oživenie MaR, zapojenie   </t>
  </si>
  <si>
    <t>hod</t>
  </si>
  <si>
    <t xml:space="preserve">Snímač vonkajšej teploty-montáž   </t>
  </si>
  <si>
    <t xml:space="preserve">Káblovanie strojovne a k termostatom aj materiál   </t>
  </si>
  <si>
    <t xml:space="preserve">Príplatok za predizolovanie potrubia - 30mm izolácia Kaučuk, povrch hliník fo.   </t>
  </si>
  <si>
    <t xml:space="preserve">Montáž odtokového lievika-odvod kondenzu pre VZT jednotky pod strop   </t>
  </si>
  <si>
    <t xml:space="preserve">Lievik so sifónom a prídavná uzávierka protizápachová uzávierka (sifón pre VZT jednotku)   </t>
  </si>
  <si>
    <t xml:space="preserve">Kazetový podhľad 600 x 600 mm, na závesoch dl.0,65m - pre prekrytie VZT jednotky   </t>
  </si>
  <si>
    <t xml:space="preserve">Presun hmôt pre sádrokartónové konštrukcie v stavbách(objektoch )výšky od 7 do 24 m   </t>
  </si>
  <si>
    <t xml:space="preserve">Montáž VZT jednotky (zapojenie a spustenie do prevádzky)   </t>
  </si>
  <si>
    <t xml:space="preserve">VZT jednotka, Atrea Duplex 1500 Multi ECO, podstropné prevedenie 31 - konfiguracia 8 + kompletné príslušenstvo+kompletná regulácia CP Touch+externé čidlo teploty  ADS 100 ABB+čidlo vonkaj. teploty ADS100+čidlo vlhkosti ADS RH 24+čidlo CO2 ADS CO2-24 + 4-c   </t>
  </si>
  <si>
    <t xml:space="preserve">Montáž elektrického predohrievača (zapojenie a spustenie do prevádzky)   </t>
  </si>
  <si>
    <t xml:space="preserve">Elektrický predohrievač Atrea EPO-V d315mm / 6kW (elektrický ohřívač vzduchu) - včetně vestavěných spínacích prvků   </t>
  </si>
  <si>
    <t xml:space="preserve">Tlmič hluku hranatý 800x250 - dlžka 1000mm   </t>
  </si>
  <si>
    <t xml:space="preserve">Montáž výustiek do potrubia, obdĺžnikový výustok.   </t>
  </si>
  <si>
    <t xml:space="preserve">Prívodná výustka Imos NOVA - A - 1 - 2 - 325x125 - regulačná R1 - UR - H povrchová úprava-upresní investor (hliníková)   </t>
  </si>
  <si>
    <t xml:space="preserve">Odvodná výustka Imos NOVA - A - 1 - 2 - 325x125 - regulačná R1 - UR - H povrchová úprava-upresní investor (hliníková)   </t>
  </si>
  <si>
    <t xml:space="preserve">Kompletizácia a montáž potrubia   </t>
  </si>
  <si>
    <t xml:space="preserve">Štvorhranné potrubie, pozinkované, do obvodu 0-1050   </t>
  </si>
  <si>
    <t xml:space="preserve">Štvorhranné potrubie, pozinkované, do obvodu od 1051   </t>
  </si>
  <si>
    <t xml:space="preserve">Tvarovky pre VZT potrubie, 25% z plochy potrubia   </t>
  </si>
  <si>
    <t xml:space="preserve">Montáž stenovej protidažďovej žalúzie   </t>
  </si>
  <si>
    <t xml:space="preserve">Protidažďová žalúzia Imos PŽ AL šírka 560m výška 250mm, so sitom   </t>
  </si>
  <si>
    <t xml:space="preserve">Závesný mechanizmus, závitové tyče, ostatné montážne prvky pre uchytenie potrubia   </t>
  </si>
  <si>
    <t xml:space="preserve">Montáž dátového káblovania   </t>
  </si>
  <si>
    <t xml:space="preserve">Dátové káblovanie SYKFY 2x2x0,5mm2   </t>
  </si>
  <si>
    <t xml:space="preserve">Presun hmôt v objektoch výšky do 6 m   </t>
  </si>
  <si>
    <t xml:space="preserve">Príplatok za presun nad vymedz. najväčšiu dopr. vzdial. do 1000 m   </t>
  </si>
  <si>
    <t xml:space="preserve">Očistenie plôch stlačeným vzduchom L líca klenieb   </t>
  </si>
  <si>
    <t xml:space="preserve">Preklad keramický plochý, šírky 145 mm, výšky 71 mm, dĺžky 2250 mm   </t>
  </si>
  <si>
    <t xml:space="preserve">Preklad keramický plochý, šírky 175 mm, výšky 71 mm, dĺžky 1250 mm   </t>
  </si>
  <si>
    <t xml:space="preserve">Výstuž cementového poteru zo zváraných sietí z drôtov typu KARI   </t>
  </si>
  <si>
    <t xml:space="preserve">Cementový poter, hr. 60 mm   </t>
  </si>
  <si>
    <t xml:space="preserve">Zaplnenie dilatačných škár v mazaninách tmelom akrylátovým šírky škáry do 10 mm   </t>
  </si>
  <si>
    <t xml:space="preserve">Rezanie dilatačných škár v čiastočne zatvrdnutej betónovej mazanine alebo poteru hĺbky nad 20 do 50 mm, šírky do 5 mm   </t>
  </si>
  <si>
    <t xml:space="preserve">Vybúranie prekladov železobetónových prefabrikovaných, dľ.do 3 m,do 75 kg/m,  -2,40000t   </t>
  </si>
  <si>
    <t xml:space="preserve">Búranie nášľapných vrstiev podláh z dlažieb,z PVC, z keram. , hr.do 10 mm,  -0,06500t   </t>
  </si>
  <si>
    <t xml:space="preserve">Vysekávanie rýh v akomkoľvek murive tehlovom na akúkoľvek maltu pre nové preklady,  -0,07100t   </t>
  </si>
  <si>
    <t xml:space="preserve">Zhotovenie izolácie proti zemnej vlhkosti vodorovná náterom penetračným za studena   </t>
  </si>
  <si>
    <t xml:space="preserve">Lak asfaltový ALP-PENETRAL v sudoch   </t>
  </si>
  <si>
    <t xml:space="preserve">Zhotovenie  izolácie proti zemnej vlhkosti zvislá penetračným náterom za studena   </t>
  </si>
  <si>
    <t xml:space="preserve">Zhotovenie  izolácie proti zemnej vlhkosti a tlakovej vode vodorovná NAIP pritavením   </t>
  </si>
  <si>
    <t xml:space="preserve">Asfaltovaný pás pre spodné vrstvy hydroizolačných systémov   </t>
  </si>
  <si>
    <t xml:space="preserve">Zhotovenie  izolácie proti zemnej vlhkosti a tlakovej vode zvislá NAIP pritavením   </t>
  </si>
  <si>
    <t xml:space="preserve">Zakrývanie tepelnej izolácie podláh fóliou   </t>
  </si>
  <si>
    <t xml:space="preserve">Oddeľovacia fólia   </t>
  </si>
  <si>
    <t xml:space="preserve">Obvodový dilatačný pás   </t>
  </si>
  <si>
    <t xml:space="preserve">Montáž tepelnej izolácie podláh minerálnou vlnou, kladená voľne v jednej vrstve   </t>
  </si>
  <si>
    <t xml:space="preserve">Tepelné izolácie podlahy, minerálna izolácia - doska 50x600x1000   </t>
  </si>
  <si>
    <t xml:space="preserve">Montáž tepelnej izolácie podláh minerálnou vlnou, kladená do lepidla   </t>
  </si>
  <si>
    <t xml:space="preserve">Presun hmôt pre izolácie tepelné v objektoch výšky nad 6 m do 12 m   </t>
  </si>
  <si>
    <t xml:space="preserve">Montáž dverového krídla kompletiz. otváravého do zárubne, jednokrídlové   </t>
  </si>
  <si>
    <t xml:space="preserve">Dvere vnútorné hladké plné jednokrídlové 60x197 cm prefa, vrátane kovania a zámku   </t>
  </si>
  <si>
    <t xml:space="preserve">Dvere vnútorné hladké plné jednokrídlové 80x197 cm prefa, vrátane kovania a zámku   </t>
  </si>
  <si>
    <t xml:space="preserve">Dvere vnútorné hladké plné jednokrídlové 70x197 cm prefa   </t>
  </si>
  <si>
    <t xml:space="preserve">Montáž zárubní obložkových pre dvere jednokrídlové hr.steny do 170 mm   </t>
  </si>
  <si>
    <t xml:space="preserve">Zárubňa  vnútorná, normal, fólia, hrúbka steny do 17 cm, š.60, 70, 80, 90cm/STN,obj.č.ZFOJK17   </t>
  </si>
  <si>
    <t xml:space="preserve">Montáž soklíkov z obkladačiek do malty veľ. 300 x 80 mm   </t>
  </si>
  <si>
    <t xml:space="preserve">Keramický sokel, rozmer 300x80x8 mm, farba béžová   </t>
  </si>
  <si>
    <t xml:space="preserve">Montáž podláh z dlaždíc keramických do malty veľ. 300 x 300 mm   </t>
  </si>
  <si>
    <t xml:space="preserve">Keramická dlažba, rozmer 300x300mm, farba sv. béžová   </t>
  </si>
  <si>
    <t xml:space="preserve">Presun hmôt pre podlahy z dlaždíc v objektoch výšky nad 6 do 12 m   </t>
  </si>
  <si>
    <t xml:space="preserve">Vysávanie podkladu pred kladením povlakových podláh   </t>
  </si>
  <si>
    <t xml:space="preserve">Presun hmôt pre podlahy povlakové v objektoch výšky nad 6 do 12 m   </t>
  </si>
  <si>
    <t xml:space="preserve">Odstránenie krytu v ploche do 200 m2 z betónu prostého, hr. vrstvy 150 do 300 mm,  -0,50000t   </t>
  </si>
  <si>
    <t xml:space="preserve">Odstránenie podkladu v ploche do 200 m2 z kameniva hrubého drveného, hr.200 do 300 mm,  -0,40000t   </t>
  </si>
  <si>
    <t xml:space="preserve">Hĺbenie jám v  hornine tr.3 súdržných - ručným náradím   </t>
  </si>
  <si>
    <t xml:space="preserve">Príplatok za lepivosť pri hĺbení jám ručným náradím v hornine tr. 3   </t>
  </si>
  <si>
    <t xml:space="preserve">Úprava plôch bet. konštr. zdrsnením   </t>
  </si>
  <si>
    <t xml:space="preserve">Zábradlie oceľové osadené do vynechaných otvorov z troch vodorovných rúrok   </t>
  </si>
  <si>
    <t xml:space="preserve">Zhotovenie schodiskových konštrukcií a rampy, betón železový   </t>
  </si>
  <si>
    <t xml:space="preserve">Betón STN EN 206-1-C25/30-XC2-V4-Dmax 22, S3 cement portlandský   </t>
  </si>
  <si>
    <t xml:space="preserve">Výstuž rampy zo zváraných sietí z drôtov typu KARI   </t>
  </si>
  <si>
    <t xml:space="preserve">Debnenie do 4 m výšky - podest a podstupňových dosiek pôdorysne priamočiarych zhotovenie   </t>
  </si>
  <si>
    <t xml:space="preserve">Debnenie do 4 m výšky - podest a podstupňových dosiek pôdorysne priamočiarych odstránenie   </t>
  </si>
  <si>
    <t xml:space="preserve">Zhotovenie podsypu alebo podkladu zo sypaniny, po zhutnení hr. 200 mm   </t>
  </si>
  <si>
    <t xml:space="preserve">Štrkopiesok 0-63   </t>
  </si>
  <si>
    <t xml:space="preserve">Montáž podláh z dlaždíc betónových kladených do malty 500x500 mm   </t>
  </si>
  <si>
    <t xml:space="preserve">Dlažba betónová 500x500x40mm, vymývaný povrch   </t>
  </si>
  <si>
    <t xml:space="preserve">Dodatočná izolácia vlhkého muriva injektážou pre hrúbku muriva do 400 mm   </t>
  </si>
  <si>
    <t xml:space="preserve">Vonkajšia sanačná omietka stien prednástrek, krytie 100%   </t>
  </si>
  <si>
    <t xml:space="preserve">Vonkajšia sanačná omietka stien, trasová omietka, hr. 30 mm   </t>
  </si>
  <si>
    <t xml:space="preserve">Jadrové vrty diamantovými korunkami do D 20 mm do stien - murivo tehlové -0,00001t   </t>
  </si>
  <si>
    <t>cm</t>
  </si>
  <si>
    <t xml:space="preserve">Otlčenie omietok šľachtených a pod., vonkajších z umelého kameňa, v rozsahu do 100 %,  -0,06800t   </t>
  </si>
  <si>
    <r>
      <rPr>
        <b/>
        <sz val="12"/>
        <color rgb="FFFF0000"/>
        <rFont val="Arial"/>
        <family val="2"/>
        <charset val="238"/>
      </rPr>
      <t xml:space="preserve">Zdôvodnenie prekročenia referenčnej hodnoty pre vybrané výdavky projektu: </t>
    </r>
    <r>
      <rPr>
        <sz val="12"/>
        <rFont val="Arial"/>
        <family val="2"/>
        <charset val="238"/>
      </rPr>
      <t>prikladáme v samostatnej prílohe 11a</t>
    </r>
    <r>
      <rPr>
        <i/>
        <sz val="11"/>
        <rFont val="Arial"/>
        <family val="2"/>
        <charset val="238"/>
      </rPr>
      <t xml:space="preserve">
</t>
    </r>
  </si>
  <si>
    <r>
      <t xml:space="preserve">Zdôvodnenie prekročenia referenčnej hodnoty pre vybrané výdavky projektu: </t>
    </r>
    <r>
      <rPr>
        <sz val="12"/>
        <rFont val="Arial"/>
        <family val="2"/>
        <charset val="238"/>
      </rPr>
      <t>prikladáme v samostatnej prílohe 11a</t>
    </r>
  </si>
  <si>
    <r>
      <rPr>
        <b/>
        <sz val="12"/>
        <color rgb="FFFF0000"/>
        <rFont val="Arial"/>
        <family val="2"/>
        <charset val="238"/>
      </rPr>
      <t xml:space="preserve">Zdôvodnenie prekročenia referenčnej hodnoty pre vybrané výdavky projektu: </t>
    </r>
    <r>
      <rPr>
        <i/>
        <sz val="11"/>
        <rFont val="Arial"/>
        <family val="2"/>
        <charset val="238"/>
      </rPr>
      <t xml:space="preserve">
Zdôvodnenie prikladáme v samostatnej prílohe 11a</t>
    </r>
  </si>
  <si>
    <t>Obec Železník</t>
  </si>
  <si>
    <t>Znižovanie energetickej náročnosti budovy OcÚ Železník</t>
  </si>
  <si>
    <t>V Železníku. dňa 04. 07. 2017</t>
  </si>
  <si>
    <t>V Železníku dňa 04.07.2017</t>
  </si>
  <si>
    <t>Príloha č. 4 - Rozpočet projektu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</si>
</sst>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73" x14ac:knownFonts="1">
    <font>
      <sz val="11"/>
      <color theme="1"/>
      <name val="Calibri"/>
      <family val="2"/>
      <charset val="238"/>
      <scheme val="minor"/>
    </font>
    <font>
      <sz val="10"/>
      <color theme="1"/>
      <name val="Arial Narrow"/>
      <family val="2"/>
      <charset val="238"/>
    </font>
    <font>
      <b/>
      <sz val="10"/>
      <color theme="1"/>
      <name val="Arial Narrow"/>
      <family val="2"/>
      <charset val="238"/>
    </font>
    <font>
      <b/>
      <sz val="11"/>
      <color theme="1"/>
      <name val="Arial"/>
      <family val="2"/>
      <charset val="238"/>
    </font>
    <font>
      <sz val="10"/>
      <color theme="1"/>
      <name val="Arial"/>
      <family val="2"/>
      <charset val="238"/>
    </font>
    <font>
      <sz val="11"/>
      <color theme="1"/>
      <name val="Arial"/>
      <family val="2"/>
      <charset val="238"/>
    </font>
    <font>
      <b/>
      <sz val="11"/>
      <name val="Arial"/>
      <family val="2"/>
      <charset val="238"/>
    </font>
    <font>
      <sz val="11"/>
      <name val="Arial"/>
      <family val="2"/>
      <charset val="238"/>
    </font>
    <font>
      <b/>
      <sz val="14"/>
      <name val="Arial"/>
      <family val="2"/>
      <charset val="238"/>
    </font>
    <font>
      <sz val="11"/>
      <color rgb="FFFF0000"/>
      <name val="Arial"/>
      <family val="2"/>
      <charset val="238"/>
    </font>
    <font>
      <b/>
      <sz val="10"/>
      <name val="Arial"/>
      <family val="2"/>
      <charset val="238"/>
    </font>
    <font>
      <b/>
      <sz val="12"/>
      <name val="Arial"/>
      <family val="2"/>
      <charset val="238"/>
    </font>
    <font>
      <i/>
      <sz val="11"/>
      <color theme="1"/>
      <name val="Calibri"/>
      <family val="2"/>
      <charset val="238"/>
      <scheme val="minor"/>
    </font>
    <font>
      <sz val="10"/>
      <name val="Arial"/>
      <family val="2"/>
      <charset val="238"/>
    </font>
    <font>
      <b/>
      <sz val="16"/>
      <color theme="1"/>
      <name val="Arial Narrow"/>
      <family val="2"/>
      <charset val="238"/>
    </font>
    <font>
      <i/>
      <sz val="11"/>
      <color theme="1"/>
      <name val="Arial"/>
      <family val="2"/>
      <charset val="238"/>
    </font>
    <font>
      <u/>
      <sz val="11"/>
      <color theme="10"/>
      <name val="Calibri"/>
      <family val="2"/>
      <charset val="238"/>
      <scheme val="minor"/>
    </font>
    <font>
      <b/>
      <sz val="20"/>
      <color rgb="FF000000"/>
      <name val="Arial"/>
      <family val="2"/>
      <charset val="238"/>
    </font>
    <font>
      <b/>
      <sz val="16"/>
      <color rgb="FF000000"/>
      <name val="Arial"/>
      <family val="2"/>
      <charset val="238"/>
    </font>
    <font>
      <b/>
      <sz val="16"/>
      <color theme="1"/>
      <name val="Arial"/>
      <family val="2"/>
      <charset val="238"/>
    </font>
    <font>
      <i/>
      <sz val="11"/>
      <color rgb="FFFF0000"/>
      <name val="Arial"/>
      <family val="2"/>
      <charset val="238"/>
    </font>
    <font>
      <sz val="10"/>
      <color theme="0"/>
      <name val="Arial"/>
      <family val="2"/>
      <charset val="238"/>
    </font>
    <font>
      <sz val="14"/>
      <name val="Arial"/>
      <family val="2"/>
      <charset val="238"/>
    </font>
    <font>
      <i/>
      <sz val="12"/>
      <name val="Arial"/>
      <family val="2"/>
      <charset val="238"/>
    </font>
    <font>
      <b/>
      <sz val="16"/>
      <name val="Arial"/>
      <family val="2"/>
      <charset val="238"/>
    </font>
    <font>
      <b/>
      <i/>
      <sz val="11"/>
      <color theme="0"/>
      <name val="Arial"/>
      <family val="2"/>
      <charset val="238"/>
    </font>
    <font>
      <b/>
      <sz val="10"/>
      <color rgb="FF000000"/>
      <name val="Arial"/>
      <family val="2"/>
      <charset val="238"/>
    </font>
    <font>
      <b/>
      <sz val="11"/>
      <color rgb="FFFF0000"/>
      <name val="Arial"/>
      <family val="2"/>
      <charset val="238"/>
    </font>
    <font>
      <b/>
      <sz val="11"/>
      <color theme="0"/>
      <name val="Arial"/>
      <family val="2"/>
      <charset val="238"/>
    </font>
    <font>
      <b/>
      <i/>
      <sz val="11"/>
      <color theme="1"/>
      <name val="Arial"/>
      <family val="2"/>
      <charset val="238"/>
    </font>
    <font>
      <b/>
      <i/>
      <sz val="10"/>
      <color theme="1"/>
      <name val="Arial"/>
      <family val="2"/>
      <charset val="238"/>
    </font>
    <font>
      <b/>
      <i/>
      <sz val="10"/>
      <color rgb="FF000000"/>
      <name val="Arial"/>
      <family val="2"/>
      <charset val="238"/>
    </font>
    <font>
      <b/>
      <sz val="11"/>
      <color theme="0"/>
      <name val="Calibri"/>
      <family val="2"/>
      <charset val="238"/>
      <scheme val="minor"/>
    </font>
    <font>
      <b/>
      <i/>
      <sz val="12"/>
      <color theme="1"/>
      <name val="Arial"/>
      <family val="2"/>
      <charset val="238"/>
    </font>
    <font>
      <i/>
      <sz val="11"/>
      <name val="Arial"/>
      <family val="2"/>
      <charset val="238"/>
    </font>
    <font>
      <b/>
      <sz val="14"/>
      <color theme="0"/>
      <name val="Arial"/>
      <family val="2"/>
      <charset val="238"/>
    </font>
    <font>
      <i/>
      <sz val="10"/>
      <color theme="0"/>
      <name val="Arial"/>
      <family val="2"/>
      <charset val="238"/>
    </font>
    <font>
      <b/>
      <i/>
      <sz val="10"/>
      <color theme="0"/>
      <name val="Arial"/>
      <family val="2"/>
      <charset val="238"/>
    </font>
    <font>
      <b/>
      <sz val="16"/>
      <color theme="0"/>
      <name val="Arial"/>
      <family val="2"/>
      <charset val="238"/>
    </font>
    <font>
      <b/>
      <sz val="12"/>
      <color rgb="FFFF0000"/>
      <name val="Arial"/>
      <family val="2"/>
      <charset val="238"/>
    </font>
    <font>
      <b/>
      <sz val="12"/>
      <color theme="1"/>
      <name val="Arial"/>
      <family val="2"/>
      <charset val="238"/>
    </font>
    <font>
      <b/>
      <sz val="13"/>
      <name val="Arial"/>
      <family val="2"/>
      <charset val="238"/>
    </font>
    <font>
      <i/>
      <sz val="13"/>
      <name val="Arial"/>
      <family val="2"/>
      <charset val="238"/>
    </font>
    <font>
      <i/>
      <sz val="10"/>
      <color theme="1"/>
      <name val="Arial"/>
      <family val="2"/>
      <charset val="238"/>
    </font>
    <font>
      <i/>
      <u/>
      <sz val="11"/>
      <color theme="1"/>
      <name val="Arial"/>
      <family val="2"/>
      <charset val="238"/>
    </font>
    <font>
      <sz val="12"/>
      <color theme="1"/>
      <name val="Arial"/>
      <family val="2"/>
      <charset val="238"/>
    </font>
    <font>
      <sz val="12"/>
      <color theme="1"/>
      <name val="Calibri"/>
      <family val="2"/>
      <charset val="238"/>
      <scheme val="minor"/>
    </font>
    <font>
      <b/>
      <i/>
      <sz val="12"/>
      <color theme="0"/>
      <name val="Arial"/>
      <family val="2"/>
      <charset val="238"/>
    </font>
    <font>
      <sz val="12"/>
      <color theme="0"/>
      <name val="Arial"/>
      <family val="2"/>
      <charset val="238"/>
    </font>
    <font>
      <sz val="12"/>
      <color theme="0"/>
      <name val="Calibri"/>
      <family val="2"/>
      <charset val="238"/>
      <scheme val="minor"/>
    </font>
    <font>
      <b/>
      <vertAlign val="superscript"/>
      <sz val="12"/>
      <name val="Arial"/>
      <family val="2"/>
      <charset val="238"/>
    </font>
    <font>
      <vertAlign val="superscript"/>
      <sz val="11"/>
      <color theme="1"/>
      <name val="Arial"/>
      <family val="2"/>
      <charset val="238"/>
    </font>
    <font>
      <vertAlign val="superscript"/>
      <sz val="11"/>
      <name val="Arial"/>
      <family val="2"/>
      <charset val="238"/>
    </font>
    <font>
      <b/>
      <vertAlign val="superscript"/>
      <sz val="11"/>
      <color rgb="FFFF0000"/>
      <name val="Arial"/>
      <family val="2"/>
      <charset val="238"/>
    </font>
    <font>
      <sz val="9"/>
      <color indexed="81"/>
      <name val="Tahoma"/>
      <family val="2"/>
      <charset val="238"/>
    </font>
    <font>
      <b/>
      <sz val="12"/>
      <color theme="0"/>
      <name val="Arial"/>
      <family val="2"/>
      <charset val="238"/>
    </font>
    <font>
      <vertAlign val="superscript"/>
      <sz val="11"/>
      <color rgb="FFFF0000"/>
      <name val="Arial"/>
      <family val="2"/>
      <charset val="238"/>
    </font>
    <font>
      <b/>
      <vertAlign val="superscript"/>
      <sz val="12"/>
      <color theme="0"/>
      <name val="Arial"/>
      <family val="2"/>
      <charset val="238"/>
    </font>
    <font>
      <i/>
      <sz val="10"/>
      <name val="Arial"/>
      <family val="2"/>
      <charset val="238"/>
    </font>
    <font>
      <b/>
      <sz val="9"/>
      <color indexed="81"/>
      <name val="Tahoma"/>
      <family val="2"/>
      <charset val="238"/>
    </font>
    <font>
      <sz val="9"/>
      <color indexed="81"/>
      <name val="Segoe UI"/>
      <family val="2"/>
      <charset val="238"/>
    </font>
    <font>
      <sz val="10"/>
      <color indexed="81"/>
      <name val="Segoe UI"/>
      <family val="2"/>
      <charset val="238"/>
    </font>
    <font>
      <sz val="12"/>
      <name val="Arial"/>
      <family val="2"/>
      <charset val="238"/>
    </font>
    <font>
      <b/>
      <sz val="10"/>
      <color theme="1"/>
      <name val="Arial"/>
      <family val="2"/>
      <charset val="238"/>
    </font>
    <font>
      <strike/>
      <sz val="12"/>
      <name val="Arial"/>
      <family val="2"/>
      <charset val="238"/>
    </font>
    <font>
      <b/>
      <sz val="14"/>
      <name val="Calibri"/>
      <family val="2"/>
      <charset val="238"/>
    </font>
    <font>
      <strike/>
      <sz val="11"/>
      <color theme="1"/>
      <name val="Arial"/>
      <family val="2"/>
      <charset val="238"/>
    </font>
    <font>
      <sz val="11"/>
      <color theme="1"/>
      <name val="Calibri"/>
      <family val="2"/>
      <charset val="238"/>
    </font>
    <font>
      <b/>
      <sz val="10"/>
      <color theme="1"/>
      <name val="Calibri"/>
      <family val="2"/>
      <charset val="238"/>
    </font>
    <font>
      <b/>
      <sz val="10"/>
      <color rgb="FF000000"/>
      <name val="Calibri"/>
      <family val="2"/>
      <charset val="238"/>
    </font>
    <font>
      <b/>
      <sz val="9"/>
      <color indexed="81"/>
      <name val="Tahoma"/>
      <charset val="1"/>
    </font>
    <font>
      <b/>
      <sz val="8"/>
      <color indexed="81"/>
      <name val="Tahoma"/>
      <charset val="1"/>
    </font>
    <font>
      <b/>
      <sz val="11"/>
      <color theme="1"/>
      <name val="Calibri"/>
      <family val="2"/>
      <charset val="238"/>
      <scheme val="minor"/>
    </font>
  </fonts>
  <fills count="16">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FF0000"/>
        <bgColor indexed="64"/>
      </patternFill>
    </fill>
    <fill>
      <patternFill patternType="solid">
        <fgColor theme="6" tint="-0.499984740745262"/>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3" tint="-0.249977111117893"/>
        <bgColor indexed="64"/>
      </patternFill>
    </fill>
    <fill>
      <patternFill patternType="solid">
        <fgColor theme="6" tint="-0.249977111117893"/>
        <bgColor indexed="64"/>
      </patternFill>
    </fill>
    <fill>
      <patternFill patternType="solid">
        <fgColor theme="0" tint="-0.249977111117893"/>
        <bgColor indexed="64"/>
      </patternFill>
    </fill>
    <fill>
      <patternFill patternType="solid">
        <fgColor rgb="FF92D050"/>
        <bgColor indexed="64"/>
      </patternFill>
    </fill>
    <fill>
      <patternFill patternType="solid">
        <fgColor theme="0" tint="-0.34998626667073579"/>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theme="0"/>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16" fillId="0" borderId="0" applyNumberFormat="0" applyFill="0" applyBorder="0" applyAlignment="0" applyProtection="0"/>
    <xf numFmtId="0" fontId="13" fillId="0" borderId="0"/>
  </cellStyleXfs>
  <cellXfs count="343">
    <xf numFmtId="0" fontId="0" fillId="0" borderId="0" xfId="0"/>
    <xf numFmtId="0" fontId="4" fillId="0" borderId="0" xfId="0" applyFont="1"/>
    <xf numFmtId="0" fontId="5" fillId="0" borderId="0" xfId="0" applyFont="1"/>
    <xf numFmtId="0" fontId="5" fillId="0" borderId="0" xfId="0" applyFont="1" applyAlignment="1">
      <alignment horizontal="left" wrapText="1"/>
    </xf>
    <xf numFmtId="0" fontId="0" fillId="0" borderId="0" xfId="0" applyAlignment="1">
      <alignment vertical="center"/>
    </xf>
    <xf numFmtId="0" fontId="4" fillId="0" borderId="0" xfId="0" applyFont="1" applyAlignment="1">
      <alignment horizontal="center" vertical="center"/>
    </xf>
    <xf numFmtId="4" fontId="7" fillId="0" borderId="1" xfId="0" applyNumberFormat="1"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0" fillId="0" borderId="0" xfId="0" applyAlignment="1">
      <alignment horizontal="center" vertical="center"/>
    </xf>
    <xf numFmtId="0" fontId="0" fillId="0" borderId="1" xfId="0" applyBorder="1"/>
    <xf numFmtId="0" fontId="0" fillId="0" borderId="0" xfId="0" applyFont="1"/>
    <xf numFmtId="0" fontId="5" fillId="0" borderId="1" xfId="0" applyFont="1" applyFill="1" applyBorder="1" applyAlignment="1">
      <alignment vertical="center" wrapText="1"/>
    </xf>
    <xf numFmtId="0" fontId="0" fillId="0" borderId="0" xfId="0" applyFont="1" applyAlignment="1">
      <alignment vertical="center"/>
    </xf>
    <xf numFmtId="0" fontId="1" fillId="0" borderId="0" xfId="0" applyFont="1" applyAlignment="1">
      <alignment horizontal="left" vertical="center"/>
    </xf>
    <xf numFmtId="0" fontId="17" fillId="0" borderId="0" xfId="0" applyFont="1" applyAlignment="1"/>
    <xf numFmtId="0" fontId="5" fillId="0" borderId="0" xfId="0" applyFont="1" applyAlignment="1">
      <alignment horizontal="justify" vertical="top" wrapText="1"/>
    </xf>
    <xf numFmtId="0" fontId="5" fillId="0" borderId="0" xfId="0" applyFont="1" applyAlignment="1">
      <alignment vertical="top" wrapText="1"/>
    </xf>
    <xf numFmtId="0" fontId="0" fillId="0" borderId="0" xfId="0" applyFill="1" applyBorder="1"/>
    <xf numFmtId="0" fontId="16" fillId="0" borderId="0" xfId="1" applyFill="1" applyBorder="1" applyAlignment="1">
      <alignment vertical="center"/>
    </xf>
    <xf numFmtId="3" fontId="7" fillId="0" borderId="0" xfId="0" applyNumberFormat="1" applyFont="1" applyFill="1" applyBorder="1" applyAlignment="1" applyProtection="1"/>
    <xf numFmtId="0" fontId="5" fillId="0" borderId="0" xfId="0" applyFont="1" applyFill="1" applyBorder="1" applyAlignment="1">
      <alignment vertical="center" wrapText="1"/>
    </xf>
    <xf numFmtId="0" fontId="5" fillId="0" borderId="0" xfId="0" applyFont="1" applyFill="1" applyBorder="1" applyAlignment="1">
      <alignment vertical="top" wrapText="1"/>
    </xf>
    <xf numFmtId="0" fontId="0" fillId="0" borderId="0" xfId="0" applyBorder="1"/>
    <xf numFmtId="0" fontId="18" fillId="0" borderId="0" xfId="0" applyFont="1" applyAlignment="1"/>
    <xf numFmtId="0" fontId="0" fillId="0" borderId="0" xfId="0" applyAlignment="1">
      <alignment horizontal="center"/>
    </xf>
    <xf numFmtId="0" fontId="4" fillId="0" borderId="0" xfId="0" applyFont="1" applyAlignment="1">
      <alignment horizontal="center"/>
    </xf>
    <xf numFmtId="0" fontId="7" fillId="0" borderId="1" xfId="0" applyFont="1" applyBorder="1" applyAlignment="1">
      <alignment horizontal="center" wrapText="1"/>
    </xf>
    <xf numFmtId="0" fontId="5" fillId="0" borderId="0" xfId="0" applyFont="1" applyAlignment="1">
      <alignment horizontal="center"/>
    </xf>
    <xf numFmtId="0" fontId="5" fillId="0" borderId="0" xfId="0" applyFont="1" applyAlignment="1">
      <alignment horizontal="center" wrapText="1"/>
    </xf>
    <xf numFmtId="0" fontId="7" fillId="0" borderId="0" xfId="0" applyFont="1" applyFill="1" applyAlignment="1">
      <alignment wrapText="1"/>
    </xf>
    <xf numFmtId="0" fontId="5" fillId="0" borderId="0" xfId="0" applyFont="1" applyFill="1" applyBorder="1" applyAlignment="1">
      <alignment vertical="center"/>
    </xf>
    <xf numFmtId="0" fontId="5" fillId="9" borderId="1" xfId="0" applyFont="1" applyFill="1" applyBorder="1" applyAlignment="1">
      <alignment vertical="center" wrapText="1"/>
    </xf>
    <xf numFmtId="4" fontId="7" fillId="9" borderId="1" xfId="0" applyNumberFormat="1" applyFont="1" applyFill="1" applyBorder="1" applyAlignment="1">
      <alignment horizontal="center" vertical="center" wrapText="1"/>
    </xf>
    <xf numFmtId="0" fontId="21" fillId="10" borderId="1" xfId="0" applyFont="1" applyFill="1" applyBorder="1" applyAlignment="1">
      <alignment horizontal="center" vertical="center" wrapText="1"/>
    </xf>
    <xf numFmtId="0" fontId="5" fillId="9" borderId="5" xfId="0" applyFont="1" applyFill="1" applyBorder="1" applyAlignment="1">
      <alignment vertical="center" wrapText="1"/>
    </xf>
    <xf numFmtId="4" fontId="7" fillId="9" borderId="5" xfId="0" applyNumberFormat="1" applyFont="1" applyFill="1" applyBorder="1" applyAlignment="1">
      <alignment horizontal="center" vertical="center" wrapText="1"/>
    </xf>
    <xf numFmtId="0" fontId="5" fillId="9" borderId="17" xfId="0" applyFont="1" applyFill="1" applyBorder="1" applyAlignment="1">
      <alignment vertical="center" wrapText="1"/>
    </xf>
    <xf numFmtId="4" fontId="6" fillId="9" borderId="15" xfId="0" applyNumberFormat="1" applyFont="1" applyFill="1" applyBorder="1" applyAlignment="1">
      <alignment horizontal="center" vertical="center" wrapText="1"/>
    </xf>
    <xf numFmtId="0" fontId="7" fillId="9" borderId="1" xfId="0" applyFont="1" applyFill="1" applyBorder="1" applyAlignment="1">
      <alignment horizontal="left" vertical="center" wrapText="1"/>
    </xf>
    <xf numFmtId="0" fontId="7" fillId="9" borderId="1" xfId="0" applyFont="1" applyFill="1" applyBorder="1" applyAlignment="1">
      <alignment horizontal="center" vertical="center" wrapText="1"/>
    </xf>
    <xf numFmtId="0" fontId="3" fillId="0" borderId="0" xfId="0" applyFont="1" applyFill="1" applyBorder="1" applyAlignment="1">
      <alignment horizontal="center"/>
    </xf>
    <xf numFmtId="0" fontId="3" fillId="0" borderId="0" xfId="0" applyFont="1" applyFill="1" applyBorder="1" applyAlignment="1"/>
    <xf numFmtId="0" fontId="0" fillId="0" borderId="0" xfId="0" applyAlignment="1">
      <alignment horizontal="center"/>
    </xf>
    <xf numFmtId="0" fontId="11" fillId="0" borderId="0" xfId="0" applyFont="1" applyFill="1" applyBorder="1" applyAlignment="1">
      <alignment horizontal="left" vertical="center" wrapText="1"/>
    </xf>
    <xf numFmtId="4" fontId="11" fillId="0" borderId="0" xfId="0" applyNumberFormat="1" applyFont="1" applyFill="1" applyBorder="1" applyAlignment="1">
      <alignment horizontal="center" vertical="center" wrapText="1"/>
    </xf>
    <xf numFmtId="0" fontId="19" fillId="0" borderId="0" xfId="0" applyFont="1" applyAlignment="1">
      <alignment horizontal="left"/>
    </xf>
    <xf numFmtId="0" fontId="5" fillId="4" borderId="17" xfId="0" applyFont="1" applyFill="1" applyBorder="1" applyAlignment="1">
      <alignment horizontal="left" vertical="center" wrapText="1"/>
    </xf>
    <xf numFmtId="0" fontId="5" fillId="7" borderId="17" xfId="0" applyFont="1" applyFill="1" applyBorder="1" applyAlignment="1">
      <alignment horizontal="left" vertical="center" wrapText="1"/>
    </xf>
    <xf numFmtId="3" fontId="11" fillId="12" borderId="14" xfId="0" applyNumberFormat="1" applyFont="1" applyFill="1" applyBorder="1" applyAlignment="1" applyProtection="1">
      <alignment horizontal="left" vertical="center" wrapText="1"/>
      <protection locked="0"/>
    </xf>
    <xf numFmtId="0" fontId="25" fillId="11" borderId="5" xfId="0" applyFont="1" applyFill="1" applyBorder="1" applyAlignment="1">
      <alignment horizontal="left" vertical="center"/>
    </xf>
    <xf numFmtId="0" fontId="25" fillId="11" borderId="30" xfId="0" applyFont="1" applyFill="1" applyBorder="1" applyAlignment="1">
      <alignment horizontal="left" vertical="center"/>
    </xf>
    <xf numFmtId="0" fontId="18" fillId="0" borderId="0" xfId="0" applyFont="1" applyAlignment="1">
      <alignment horizontal="left"/>
    </xf>
    <xf numFmtId="0" fontId="25" fillId="11" borderId="1" xfId="0" applyFont="1" applyFill="1" applyBorder="1" applyAlignment="1"/>
    <xf numFmtId="0" fontId="30" fillId="4" borderId="17" xfId="0" applyFont="1" applyFill="1" applyBorder="1" applyAlignment="1">
      <alignment horizontal="left" vertical="center" wrapText="1"/>
    </xf>
    <xf numFmtId="0" fontId="31" fillId="4" borderId="17" xfId="0" applyFont="1" applyFill="1" applyBorder="1" applyAlignment="1">
      <alignment horizontal="left" vertical="center" wrapText="1"/>
    </xf>
    <xf numFmtId="0" fontId="4" fillId="0" borderId="0" xfId="0" applyFont="1" applyAlignment="1">
      <alignment horizontal="right"/>
    </xf>
    <xf numFmtId="0" fontId="5" fillId="0" borderId="0" xfId="0" applyFont="1" applyAlignment="1">
      <alignment horizontal="justify" vertical="top" wrapText="1"/>
    </xf>
    <xf numFmtId="0" fontId="18" fillId="0" borderId="0" xfId="0" applyFont="1" applyAlignment="1">
      <alignment horizontal="left"/>
    </xf>
    <xf numFmtId="0" fontId="14" fillId="0" borderId="0" xfId="0" applyFont="1" applyBorder="1" applyAlignment="1">
      <alignment horizontal="justify" vertical="top" wrapText="1"/>
    </xf>
    <xf numFmtId="3" fontId="0" fillId="0" borderId="0" xfId="0" applyNumberFormat="1"/>
    <xf numFmtId="3" fontId="6" fillId="0" borderId="24" xfId="0" applyNumberFormat="1" applyFont="1" applyFill="1" applyBorder="1" applyAlignment="1" applyProtection="1">
      <alignment horizontal="center" wrapText="1"/>
      <protection locked="0"/>
    </xf>
    <xf numFmtId="0" fontId="0" fillId="0" borderId="0" xfId="0" applyBorder="1" applyAlignment="1"/>
    <xf numFmtId="0" fontId="32" fillId="6" borderId="12"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2" fillId="6" borderId="11" xfId="0" applyFont="1" applyFill="1" applyBorder="1" applyAlignment="1">
      <alignment horizontal="left" vertical="center" wrapText="1"/>
    </xf>
    <xf numFmtId="0" fontId="0" fillId="5" borderId="1" xfId="0" applyFill="1" applyBorder="1" applyAlignment="1">
      <alignment horizontal="center" vertical="center" wrapText="1"/>
    </xf>
    <xf numFmtId="4" fontId="41" fillId="8" borderId="10" xfId="0" applyNumberFormat="1" applyFont="1" applyFill="1" applyBorder="1" applyAlignment="1">
      <alignment horizontal="center" vertical="center" wrapText="1"/>
    </xf>
    <xf numFmtId="0" fontId="4" fillId="0" borderId="0" xfId="0" applyFont="1" applyAlignment="1">
      <alignment horizontal="right"/>
    </xf>
    <xf numFmtId="0" fontId="5" fillId="0" borderId="0" xfId="0" applyFont="1" applyAlignment="1"/>
    <xf numFmtId="4" fontId="6" fillId="9" borderId="6" xfId="0" applyNumberFormat="1" applyFont="1" applyFill="1" applyBorder="1" applyAlignment="1">
      <alignment horizontal="center" vertical="center" wrapText="1"/>
    </xf>
    <xf numFmtId="4" fontId="11" fillId="3" borderId="10" xfId="0" applyNumberFormat="1" applyFont="1" applyFill="1" applyBorder="1" applyAlignment="1">
      <alignment horizontal="center" vertical="center" wrapText="1"/>
    </xf>
    <xf numFmtId="0" fontId="26" fillId="5" borderId="18" xfId="0" applyFont="1" applyFill="1" applyBorder="1" applyAlignment="1">
      <alignment horizontal="center" vertical="center" wrapText="1"/>
    </xf>
    <xf numFmtId="3" fontId="7" fillId="4" borderId="17" xfId="0" applyNumberFormat="1" applyFont="1" applyFill="1" applyBorder="1" applyAlignment="1" applyProtection="1">
      <alignment horizontal="left" vertical="center"/>
      <protection locked="0"/>
    </xf>
    <xf numFmtId="3" fontId="7" fillId="3" borderId="17" xfId="0" applyNumberFormat="1" applyFont="1" applyFill="1" applyBorder="1" applyAlignment="1" applyProtection="1">
      <alignment horizontal="left" vertical="center" wrapText="1"/>
      <protection locked="0"/>
    </xf>
    <xf numFmtId="0" fontId="21" fillId="10" borderId="17" xfId="0" applyFont="1" applyFill="1" applyBorder="1" applyAlignment="1">
      <alignment horizontal="center" vertical="center" wrapText="1"/>
    </xf>
    <xf numFmtId="0" fontId="0" fillId="0" borderId="1" xfId="0" applyBorder="1" applyAlignment="1">
      <alignment vertical="center"/>
    </xf>
    <xf numFmtId="0" fontId="15" fillId="0" borderId="17" xfId="0" applyFont="1" applyFill="1" applyBorder="1" applyAlignment="1">
      <alignment vertical="center" wrapText="1"/>
    </xf>
    <xf numFmtId="0" fontId="7" fillId="0" borderId="1" xfId="0" applyFont="1" applyBorder="1" applyAlignment="1">
      <alignment horizontal="center" vertical="center" wrapText="1"/>
    </xf>
    <xf numFmtId="16" fontId="0" fillId="5" borderId="1" xfId="0" applyNumberFormat="1" applyFill="1" applyBorder="1" applyAlignment="1">
      <alignment horizontal="center" vertical="center" wrapText="1"/>
    </xf>
    <xf numFmtId="3" fontId="7" fillId="3" borderId="21" xfId="0" applyNumberFormat="1" applyFont="1" applyFill="1" applyBorder="1" applyAlignment="1" applyProtection="1">
      <alignment horizontal="left" vertical="center" wrapText="1"/>
      <protection locked="0"/>
    </xf>
    <xf numFmtId="0" fontId="15" fillId="0" borderId="0" xfId="0" applyFont="1" applyAlignment="1">
      <alignment horizontal="right"/>
    </xf>
    <xf numFmtId="4" fontId="7" fillId="14" borderId="1" xfId="0" applyNumberFormat="1" applyFont="1" applyFill="1" applyBorder="1" applyAlignment="1" applyProtection="1">
      <alignment horizontal="center" vertical="center" wrapText="1"/>
      <protection locked="0"/>
    </xf>
    <xf numFmtId="0" fontId="45" fillId="0" borderId="0" xfId="0" applyFont="1" applyAlignment="1">
      <alignment vertical="center"/>
    </xf>
    <xf numFmtId="0" fontId="19" fillId="0" borderId="0" xfId="0" applyFont="1" applyAlignment="1" applyProtection="1"/>
    <xf numFmtId="0" fontId="3" fillId="0" borderId="0" xfId="0" applyFont="1" applyAlignment="1" applyProtection="1">
      <alignment horizontal="left" wrapText="1"/>
    </xf>
    <xf numFmtId="0" fontId="5" fillId="0" borderId="0" xfId="0" applyFont="1" applyAlignment="1" applyProtection="1">
      <alignment horizontal="left" wrapText="1"/>
    </xf>
    <xf numFmtId="9" fontId="5" fillId="0" borderId="0" xfId="0" applyNumberFormat="1" applyFont="1" applyAlignment="1">
      <alignment horizontal="center" vertical="center"/>
    </xf>
    <xf numFmtId="0" fontId="0" fillId="0" borderId="0" xfId="0" applyProtection="1">
      <protection locked="0"/>
    </xf>
    <xf numFmtId="0" fontId="5" fillId="0" borderId="0" xfId="0" applyFont="1" applyAlignment="1" applyProtection="1">
      <protection locked="0"/>
    </xf>
    <xf numFmtId="0" fontId="0" fillId="0" borderId="0" xfId="0" applyBorder="1" applyAlignment="1" applyProtection="1">
      <protection locked="0"/>
    </xf>
    <xf numFmtId="0" fontId="40" fillId="0" borderId="0" xfId="0" applyFont="1" applyAlignment="1" applyProtection="1">
      <alignment horizontal="left"/>
      <protection locked="0"/>
    </xf>
    <xf numFmtId="0" fontId="0" fillId="0" borderId="0" xfId="0" applyFill="1" applyBorder="1" applyAlignment="1" applyProtection="1">
      <alignment horizontal="center" vertical="center"/>
      <protection locked="0"/>
    </xf>
    <xf numFmtId="0" fontId="0" fillId="0" borderId="43" xfId="0" applyBorder="1" applyProtection="1">
      <protection locked="0"/>
    </xf>
    <xf numFmtId="0" fontId="0" fillId="0" borderId="43" xfId="0" applyBorder="1" applyAlignment="1" applyProtection="1">
      <alignment horizontal="center"/>
      <protection locked="0"/>
    </xf>
    <xf numFmtId="4" fontId="0" fillId="0" borderId="51" xfId="0" applyNumberFormat="1" applyBorder="1" applyProtection="1">
      <protection locked="0"/>
    </xf>
    <xf numFmtId="4" fontId="0" fillId="0" borderId="1" xfId="0" applyNumberFormat="1" applyBorder="1" applyProtection="1">
      <protection locked="0"/>
    </xf>
    <xf numFmtId="4" fontId="46" fillId="0" borderId="1" xfId="0" applyNumberFormat="1" applyFont="1" applyBorder="1" applyAlignment="1" applyProtection="1">
      <alignment wrapText="1"/>
      <protection locked="0"/>
    </xf>
    <xf numFmtId="0" fontId="46" fillId="5" borderId="1" xfId="0" applyFont="1" applyFill="1" applyBorder="1" applyAlignment="1" applyProtection="1">
      <alignment horizontal="center" vertical="center"/>
      <protection locked="0"/>
    </xf>
    <xf numFmtId="0" fontId="49" fillId="6" borderId="1" xfId="0" applyFont="1" applyFill="1" applyBorder="1" applyAlignment="1" applyProtection="1">
      <alignment horizontal="center" vertical="center"/>
      <protection locked="0"/>
    </xf>
    <xf numFmtId="0" fontId="0" fillId="0" borderId="0" xfId="0" applyFill="1" applyBorder="1" applyAlignment="1" applyProtection="1">
      <alignment horizontal="center"/>
      <protection locked="0"/>
    </xf>
    <xf numFmtId="0" fontId="3" fillId="0" borderId="0" xfId="0" applyFont="1" applyFill="1" applyBorder="1" applyAlignment="1" applyProtection="1">
      <alignment horizontal="left"/>
      <protection locked="0"/>
    </xf>
    <xf numFmtId="0" fontId="5" fillId="0" borderId="0" xfId="0" applyFont="1" applyAlignment="1" applyProtection="1">
      <alignment horizontal="left"/>
      <protection locked="0"/>
    </xf>
    <xf numFmtId="0" fontId="0" fillId="0" borderId="0" xfId="0" applyAlignment="1" applyProtection="1">
      <alignment horizontal="left" vertical="top"/>
      <protection locked="0"/>
    </xf>
    <xf numFmtId="0" fontId="0" fillId="0" borderId="0" xfId="0" applyAlignment="1" applyProtection="1">
      <alignment horizontal="right"/>
      <protection locked="0"/>
    </xf>
    <xf numFmtId="0" fontId="25" fillId="11" borderId="0" xfId="0" applyFont="1" applyFill="1" applyBorder="1" applyAlignment="1"/>
    <xf numFmtId="0" fontId="4" fillId="0" borderId="0" xfId="0" applyFont="1" applyBorder="1" applyAlignment="1">
      <alignment horizontal="left"/>
    </xf>
    <xf numFmtId="10" fontId="63" fillId="0" borderId="1" xfId="0" applyNumberFormat="1" applyFont="1" applyBorder="1" applyAlignment="1">
      <alignment horizontal="left"/>
    </xf>
    <xf numFmtId="0" fontId="5" fillId="0" borderId="17" xfId="0" applyFont="1" applyFill="1" applyBorder="1" applyAlignment="1">
      <alignment vertical="center" wrapText="1"/>
    </xf>
    <xf numFmtId="4" fontId="6" fillId="14" borderId="1" xfId="0" applyNumberFormat="1" applyFont="1" applyFill="1" applyBorder="1" applyAlignment="1" applyProtection="1">
      <alignment horizontal="center" vertical="center" wrapText="1"/>
      <protection locked="0"/>
    </xf>
    <xf numFmtId="0" fontId="15" fillId="0" borderId="21" xfId="0" applyFont="1" applyFill="1" applyBorder="1" applyAlignment="1">
      <alignment vertical="center" wrapText="1"/>
    </xf>
    <xf numFmtId="0" fontId="43" fillId="0" borderId="0" xfId="0" applyFont="1" applyAlignment="1"/>
    <xf numFmtId="165" fontId="0" fillId="0" borderId="0" xfId="0" applyNumberFormat="1" applyAlignment="1">
      <alignment horizontal="center" vertical="center"/>
    </xf>
    <xf numFmtId="165" fontId="43" fillId="0" borderId="0" xfId="0" applyNumberFormat="1" applyFont="1" applyAlignment="1"/>
    <xf numFmtId="165" fontId="4" fillId="0" borderId="0" xfId="0" applyNumberFormat="1" applyFont="1" applyAlignment="1">
      <alignment horizontal="right"/>
    </xf>
    <xf numFmtId="165" fontId="19" fillId="0" borderId="0" xfId="0" applyNumberFormat="1" applyFont="1" applyAlignment="1">
      <alignment horizontal="left"/>
    </xf>
    <xf numFmtId="165" fontId="4" fillId="0" borderId="0" xfId="0" applyNumberFormat="1" applyFont="1" applyBorder="1" applyAlignment="1">
      <alignment horizontal="left"/>
    </xf>
    <xf numFmtId="165" fontId="4" fillId="0" borderId="0" xfId="0" applyNumberFormat="1" applyFont="1" applyAlignment="1">
      <alignment horizontal="center" vertical="center"/>
    </xf>
    <xf numFmtId="165" fontId="21" fillId="10" borderId="1"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wrapText="1"/>
    </xf>
    <xf numFmtId="165" fontId="7" fillId="9" borderId="1" xfId="0" applyNumberFormat="1" applyFont="1" applyFill="1" applyBorder="1" applyAlignment="1">
      <alignment horizontal="center" vertical="center" wrapText="1"/>
    </xf>
    <xf numFmtId="165" fontId="11" fillId="0" borderId="0" xfId="0" applyNumberFormat="1" applyFont="1" applyFill="1" applyBorder="1" applyAlignment="1">
      <alignment horizontal="left" vertical="center" wrapText="1"/>
    </xf>
    <xf numFmtId="165" fontId="7" fillId="2" borderId="1" xfId="0" applyNumberFormat="1" applyFont="1" applyFill="1" applyBorder="1" applyAlignment="1">
      <alignment horizontal="center" vertical="center" wrapText="1"/>
    </xf>
    <xf numFmtId="165" fontId="5" fillId="0" borderId="0" xfId="0" applyNumberFormat="1" applyFont="1" applyAlignment="1">
      <alignment horizontal="center" vertical="center"/>
    </xf>
    <xf numFmtId="165" fontId="7" fillId="0" borderId="0" xfId="0" applyNumberFormat="1" applyFont="1" applyFill="1" applyAlignment="1">
      <alignment wrapText="1"/>
    </xf>
    <xf numFmtId="165" fontId="5" fillId="0" borderId="0" xfId="0" applyNumberFormat="1" applyFont="1" applyAlignment="1">
      <alignment horizontal="center" vertical="center" wrapText="1"/>
    </xf>
    <xf numFmtId="4" fontId="0" fillId="0" borderId="0" xfId="0" applyNumberFormat="1" applyAlignment="1">
      <alignment horizontal="center" vertical="center"/>
    </xf>
    <xf numFmtId="4" fontId="43" fillId="0" borderId="0" xfId="0" applyNumberFormat="1" applyFont="1" applyAlignment="1"/>
    <xf numFmtId="4" fontId="4" fillId="0" borderId="0" xfId="0" applyNumberFormat="1" applyFont="1" applyAlignment="1">
      <alignment horizontal="right"/>
    </xf>
    <xf numFmtId="4" fontId="19" fillId="0" borderId="0" xfId="0" applyNumberFormat="1" applyFont="1" applyAlignment="1">
      <alignment horizontal="left"/>
    </xf>
    <xf numFmtId="4" fontId="4" fillId="0" borderId="0" xfId="0" applyNumberFormat="1" applyFont="1" applyBorder="1" applyAlignment="1">
      <alignment horizontal="left"/>
    </xf>
    <xf numFmtId="4" fontId="4" fillId="0" borderId="0" xfId="0" applyNumberFormat="1" applyFont="1" applyAlignment="1">
      <alignment horizontal="center" vertical="center"/>
    </xf>
    <xf numFmtId="4" fontId="21" fillId="10" borderId="1" xfId="0" applyNumberFormat="1" applyFont="1" applyFill="1" applyBorder="1" applyAlignment="1">
      <alignment horizontal="center" vertical="center" wrapText="1"/>
    </xf>
    <xf numFmtId="4" fontId="5" fillId="0" borderId="0" xfId="0" applyNumberFormat="1" applyFont="1" applyAlignment="1">
      <alignment horizontal="center" vertical="center"/>
    </xf>
    <xf numFmtId="4" fontId="7" fillId="0" borderId="0" xfId="0" applyNumberFormat="1" applyFont="1" applyFill="1" applyAlignment="1">
      <alignment wrapText="1"/>
    </xf>
    <xf numFmtId="4" fontId="5" fillId="0" borderId="0" xfId="0" applyNumberFormat="1" applyFont="1" applyAlignment="1">
      <alignment horizontal="center" vertical="center" wrapText="1"/>
    </xf>
    <xf numFmtId="0" fontId="0" fillId="0" borderId="0" xfId="0" applyFill="1"/>
    <xf numFmtId="0" fontId="0" fillId="0" borderId="0" xfId="0" applyFill="1" applyAlignment="1">
      <alignment vertical="center"/>
    </xf>
    <xf numFmtId="0" fontId="72" fillId="0" borderId="0" xfId="0" applyFont="1" applyFill="1"/>
    <xf numFmtId="4" fontId="7" fillId="0" borderId="5" xfId="0" applyNumberFormat="1"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justify" wrapText="1"/>
    </xf>
    <xf numFmtId="49" fontId="5" fillId="0" borderId="1" xfId="0" applyNumberFormat="1" applyFont="1" applyBorder="1" applyAlignment="1">
      <alignment horizontal="left" wrapText="1"/>
    </xf>
    <xf numFmtId="0" fontId="8" fillId="4" borderId="23" xfId="0" applyFont="1" applyFill="1" applyBorder="1" applyAlignment="1">
      <alignment horizontal="left" vertical="center"/>
    </xf>
    <xf numFmtId="0" fontId="8" fillId="4" borderId="24" xfId="0" applyFont="1" applyFill="1" applyBorder="1" applyAlignment="1">
      <alignment horizontal="left" vertical="center"/>
    </xf>
    <xf numFmtId="49" fontId="5" fillId="0" borderId="1" xfId="0" applyNumberFormat="1" applyFont="1" applyFill="1" applyBorder="1" applyAlignment="1">
      <alignment horizontal="left" wrapText="1"/>
    </xf>
    <xf numFmtId="0" fontId="21" fillId="10" borderId="2" xfId="0" applyFont="1" applyFill="1" applyBorder="1" applyAlignment="1">
      <alignment horizontal="center" vertical="center" wrapText="1"/>
    </xf>
    <xf numFmtId="0" fontId="21" fillId="10" borderId="7" xfId="0" applyFont="1" applyFill="1" applyBorder="1" applyAlignment="1">
      <alignment horizontal="center" vertical="center" wrapText="1"/>
    </xf>
    <xf numFmtId="0" fontId="21" fillId="10" borderId="8" xfId="0" applyFont="1" applyFill="1" applyBorder="1" applyAlignment="1">
      <alignment horizontal="center" vertical="center" wrapText="1"/>
    </xf>
    <xf numFmtId="4" fontId="7" fillId="14" borderId="2" xfId="0" applyNumberFormat="1" applyFont="1" applyFill="1" applyBorder="1" applyAlignment="1" applyProtection="1">
      <alignment horizontal="center" vertical="center" wrapText="1"/>
      <protection locked="0"/>
    </xf>
    <xf numFmtId="4" fontId="7" fillId="14" borderId="7" xfId="0" applyNumberFormat="1" applyFont="1" applyFill="1" applyBorder="1" applyAlignment="1" applyProtection="1">
      <alignment horizontal="center" vertical="center" wrapText="1"/>
      <protection locked="0"/>
    </xf>
    <xf numFmtId="4" fontId="7" fillId="14" borderId="8" xfId="0" applyNumberFormat="1" applyFont="1" applyFill="1" applyBorder="1" applyAlignment="1" applyProtection="1">
      <alignment horizontal="center" vertical="center" wrapText="1"/>
      <protection locked="0"/>
    </xf>
    <xf numFmtId="0" fontId="41" fillId="8" borderId="3" xfId="0" applyFont="1" applyFill="1" applyBorder="1" applyAlignment="1">
      <alignment horizontal="left" wrapText="1"/>
    </xf>
    <xf numFmtId="0" fontId="41" fillId="8" borderId="4" xfId="0" applyFont="1" applyFill="1" applyBorder="1" applyAlignment="1">
      <alignment horizontal="left"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64" fillId="4" borderId="11" xfId="0" applyFont="1" applyFill="1" applyBorder="1" applyAlignment="1">
      <alignment horizontal="left" vertical="center"/>
    </xf>
    <xf numFmtId="0" fontId="64" fillId="4" borderId="12" xfId="0" applyFont="1" applyFill="1" applyBorder="1" applyAlignment="1">
      <alignment horizontal="left" vertical="center"/>
    </xf>
    <xf numFmtId="0" fontId="10" fillId="9" borderId="14" xfId="0" applyFont="1" applyFill="1" applyBorder="1" applyAlignment="1">
      <alignment horizontal="left" wrapText="1"/>
    </xf>
    <xf numFmtId="0" fontId="10" fillId="9" borderId="15" xfId="0" applyFont="1" applyFill="1" applyBorder="1" applyAlignment="1">
      <alignment horizontal="left" wrapText="1"/>
    </xf>
    <xf numFmtId="0" fontId="43" fillId="0" borderId="0" xfId="0" applyFont="1" applyFill="1" applyAlignment="1">
      <alignment horizontal="left"/>
    </xf>
    <xf numFmtId="0" fontId="3" fillId="9" borderId="48" xfId="0" applyFont="1" applyFill="1" applyBorder="1" applyAlignment="1">
      <alignment vertical="center" wrapText="1"/>
    </xf>
    <xf numFmtId="0" fontId="72" fillId="0" borderId="7" xfId="0" applyFont="1" applyBorder="1" applyAlignment="1">
      <alignment wrapText="1"/>
    </xf>
    <xf numFmtId="0" fontId="72" fillId="0" borderId="8" xfId="0" applyFont="1" applyBorder="1" applyAlignment="1">
      <alignment wrapText="1"/>
    </xf>
    <xf numFmtId="0" fontId="62" fillId="4" borderId="11" xfId="0" applyFont="1" applyFill="1" applyBorder="1" applyAlignment="1">
      <alignment horizontal="left" vertical="center"/>
    </xf>
    <xf numFmtId="0" fontId="62" fillId="4" borderId="12" xfId="0" applyFont="1" applyFill="1" applyBorder="1" applyAlignment="1">
      <alignment horizontal="left" vertical="center"/>
    </xf>
    <xf numFmtId="0" fontId="4" fillId="0" borderId="1" xfId="0" applyFont="1" applyBorder="1" applyAlignment="1">
      <alignment horizontal="left"/>
    </xf>
    <xf numFmtId="0" fontId="19" fillId="0" borderId="0" xfId="0" applyFont="1" applyAlignment="1">
      <alignment horizontal="left"/>
    </xf>
    <xf numFmtId="0" fontId="62" fillId="4" borderId="23" xfId="0" applyFont="1" applyFill="1" applyBorder="1" applyAlignment="1">
      <alignment horizontal="left" vertical="center"/>
    </xf>
    <xf numFmtId="0" fontId="62" fillId="4" borderId="24" xfId="0" applyFont="1" applyFill="1" applyBorder="1" applyAlignment="1">
      <alignment horizontal="left" vertical="center"/>
    </xf>
    <xf numFmtId="4" fontId="11" fillId="3" borderId="37" xfId="0" applyNumberFormat="1" applyFont="1" applyFill="1" applyBorder="1" applyAlignment="1">
      <alignment horizontal="center" vertical="center" wrapText="1"/>
    </xf>
    <xf numFmtId="4" fontId="11" fillId="3" borderId="28" xfId="0" applyNumberFormat="1" applyFont="1" applyFill="1" applyBorder="1" applyAlignment="1">
      <alignment horizontal="center" vertical="center" wrapText="1"/>
    </xf>
    <xf numFmtId="4" fontId="11" fillId="3" borderId="38" xfId="0" applyNumberFormat="1" applyFont="1" applyFill="1" applyBorder="1" applyAlignment="1">
      <alignment horizontal="center" vertical="center" wrapText="1"/>
    </xf>
    <xf numFmtId="0" fontId="11" fillId="3" borderId="31"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3" fillId="0" borderId="0" xfId="0" applyFont="1" applyAlignment="1">
      <alignment horizontal="left" wrapText="1"/>
    </xf>
    <xf numFmtId="0" fontId="5" fillId="0" borderId="0" xfId="0" applyFont="1" applyAlignment="1">
      <alignment horizontal="left" wrapText="1"/>
    </xf>
    <xf numFmtId="0" fontId="5" fillId="0" borderId="43" xfId="0" applyFont="1" applyBorder="1" applyAlignment="1">
      <alignment horizontal="center"/>
    </xf>
    <xf numFmtId="0" fontId="0" fillId="0" borderId="0" xfId="0" applyBorder="1" applyAlignment="1">
      <alignment horizontal="center"/>
    </xf>
    <xf numFmtId="0" fontId="15" fillId="13" borderId="1" xfId="0" applyFont="1" applyFill="1" applyBorder="1" applyAlignment="1">
      <alignment horizontal="center" vertical="center" wrapText="1"/>
    </xf>
    <xf numFmtId="0" fontId="15" fillId="13" borderId="18" xfId="0" applyFont="1" applyFill="1" applyBorder="1" applyAlignment="1">
      <alignment horizontal="center" vertical="center" wrapText="1"/>
    </xf>
    <xf numFmtId="0" fontId="6" fillId="0" borderId="45" xfId="0" applyFont="1" applyBorder="1" applyAlignment="1">
      <alignment horizontal="left" vertical="top"/>
    </xf>
    <xf numFmtId="0" fontId="6" fillId="0" borderId="46" xfId="0" applyFont="1" applyBorder="1" applyAlignment="1">
      <alignment horizontal="left" vertical="top"/>
    </xf>
    <xf numFmtId="0" fontId="6" fillId="0" borderId="47" xfId="0" applyFont="1" applyBorder="1" applyAlignment="1">
      <alignment horizontal="left" vertical="top"/>
    </xf>
    <xf numFmtId="0" fontId="20" fillId="13" borderId="1" xfId="0" applyFont="1" applyFill="1" applyBorder="1" applyAlignment="1">
      <alignment horizontal="center" vertical="center" wrapText="1"/>
    </xf>
    <xf numFmtId="0" fontId="20" fillId="13" borderId="18" xfId="0" applyFont="1" applyFill="1" applyBorder="1" applyAlignment="1">
      <alignment horizontal="center" vertical="center" wrapText="1"/>
    </xf>
    <xf numFmtId="4" fontId="5" fillId="13" borderId="1" xfId="0" applyNumberFormat="1" applyFont="1" applyFill="1" applyBorder="1" applyAlignment="1">
      <alignment horizontal="center" vertical="center" wrapText="1"/>
    </xf>
    <xf numFmtId="0" fontId="5" fillId="13" borderId="1" xfId="0" applyFont="1" applyFill="1" applyBorder="1" applyAlignment="1">
      <alignment horizontal="center" vertical="center" wrapText="1"/>
    </xf>
    <xf numFmtId="0" fontId="5" fillId="13" borderId="18"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2" xfId="0" applyFont="1" applyFill="1" applyBorder="1" applyAlignment="1">
      <alignment horizontal="center" vertical="center" wrapText="1"/>
    </xf>
    <xf numFmtId="4" fontId="13" fillId="12" borderId="33" xfId="0" applyNumberFormat="1" applyFont="1" applyFill="1" applyBorder="1" applyAlignment="1" applyProtection="1">
      <alignment horizontal="center" vertical="center"/>
      <protection locked="0"/>
    </xf>
    <xf numFmtId="4" fontId="13" fillId="12" borderId="4" xfId="0" applyNumberFormat="1" applyFont="1" applyFill="1" applyBorder="1" applyAlignment="1" applyProtection="1">
      <alignment horizontal="center" vertical="center"/>
      <protection locked="0"/>
    </xf>
    <xf numFmtId="4" fontId="13" fillId="12" borderId="29" xfId="0" applyNumberFormat="1" applyFont="1" applyFill="1" applyBorder="1" applyAlignment="1" applyProtection="1">
      <alignment horizontal="center" vertical="center"/>
      <protection locked="0"/>
    </xf>
    <xf numFmtId="3" fontId="24" fillId="0" borderId="3" xfId="0" applyNumberFormat="1" applyFont="1" applyFill="1" applyBorder="1" applyAlignment="1" applyProtection="1">
      <alignment horizontal="center" wrapText="1"/>
      <protection locked="0"/>
    </xf>
    <xf numFmtId="3" fontId="24" fillId="0" borderId="4" xfId="0" applyNumberFormat="1" applyFont="1" applyFill="1" applyBorder="1" applyAlignment="1" applyProtection="1">
      <alignment horizontal="center" wrapText="1"/>
      <protection locked="0"/>
    </xf>
    <xf numFmtId="3" fontId="24" fillId="0" borderId="29" xfId="0" applyNumberFormat="1" applyFont="1" applyFill="1" applyBorder="1" applyAlignment="1" applyProtection="1">
      <alignment horizontal="center" wrapText="1"/>
      <protection locked="0"/>
    </xf>
    <xf numFmtId="0" fontId="19" fillId="0" borderId="25" xfId="0" applyFont="1" applyBorder="1" applyAlignment="1">
      <alignment horizontal="justify" vertical="top" wrapText="1"/>
    </xf>
    <xf numFmtId="0" fontId="19" fillId="0" borderId="26" xfId="0" applyFont="1" applyBorder="1" applyAlignment="1">
      <alignment horizontal="justify" vertical="top" wrapText="1"/>
    </xf>
    <xf numFmtId="0" fontId="19" fillId="0" borderId="27" xfId="0" applyFont="1" applyBorder="1" applyAlignment="1">
      <alignment horizontal="justify" vertical="top" wrapText="1"/>
    </xf>
    <xf numFmtId="0" fontId="33" fillId="0" borderId="0" xfId="0" applyFont="1" applyAlignment="1">
      <alignment horizontal="left" vertical="center" wrapText="1"/>
    </xf>
    <xf numFmtId="0" fontId="28" fillId="6" borderId="34" xfId="0" applyFont="1" applyFill="1" applyBorder="1" applyAlignment="1">
      <alignment horizontal="left" vertical="center" wrapText="1"/>
    </xf>
    <xf numFmtId="0" fontId="28" fillId="6" borderId="19" xfId="0" applyFont="1" applyFill="1" applyBorder="1" applyAlignment="1">
      <alignment horizontal="left" vertical="center" wrapText="1"/>
    </xf>
    <xf numFmtId="0" fontId="28" fillId="6" borderId="32" xfId="0" applyFont="1" applyFill="1" applyBorder="1" applyAlignment="1">
      <alignment horizontal="center" vertical="center" wrapText="1"/>
    </xf>
    <xf numFmtId="0" fontId="28" fillId="6" borderId="20"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30" fillId="0" borderId="24" xfId="0" applyFont="1" applyFill="1" applyBorder="1" applyAlignment="1">
      <alignment horizontal="center" vertical="center" wrapText="1"/>
    </xf>
    <xf numFmtId="0" fontId="28" fillId="6" borderId="39" xfId="0" applyFont="1" applyFill="1" applyBorder="1" applyAlignment="1">
      <alignment horizontal="center" vertical="center" wrapText="1"/>
    </xf>
    <xf numFmtId="0" fontId="28" fillId="6" borderId="24" xfId="0" applyFont="1" applyFill="1" applyBorder="1" applyAlignment="1">
      <alignment horizontal="center" vertical="center" wrapText="1"/>
    </xf>
    <xf numFmtId="0" fontId="28" fillId="6" borderId="40" xfId="0" applyFont="1" applyFill="1" applyBorder="1" applyAlignment="1">
      <alignment horizontal="center" vertical="center" wrapText="1"/>
    </xf>
    <xf numFmtId="0" fontId="28" fillId="6" borderId="41" xfId="0" applyFont="1" applyFill="1" applyBorder="1" applyAlignment="1">
      <alignment horizontal="center" vertical="center" wrapText="1"/>
    </xf>
    <xf numFmtId="0" fontId="28" fillId="6" borderId="9" xfId="0" applyFont="1" applyFill="1" applyBorder="1" applyAlignment="1">
      <alignment horizontal="center" vertical="center" wrapText="1"/>
    </xf>
    <xf numFmtId="0" fontId="28" fillId="6" borderId="42" xfId="0" applyFont="1" applyFill="1" applyBorder="1" applyAlignment="1">
      <alignment horizontal="center" vertical="center" wrapText="1"/>
    </xf>
    <xf numFmtId="0" fontId="27" fillId="5" borderId="2" xfId="0" applyFont="1" applyFill="1" applyBorder="1" applyAlignment="1">
      <alignment horizontal="center" vertical="center"/>
    </xf>
    <xf numFmtId="0" fontId="27" fillId="5" borderId="7" xfId="0" applyFont="1" applyFill="1" applyBorder="1" applyAlignment="1">
      <alignment horizontal="center" vertical="center"/>
    </xf>
    <xf numFmtId="0" fontId="27" fillId="5" borderId="8" xfId="0" applyFont="1" applyFill="1" applyBorder="1" applyAlignment="1">
      <alignment horizontal="center" vertical="center"/>
    </xf>
    <xf numFmtId="0" fontId="43" fillId="0" borderId="0" xfId="0" applyFont="1" applyAlignment="1">
      <alignment horizontal="right"/>
    </xf>
    <xf numFmtId="0" fontId="24" fillId="0" borderId="0" xfId="0" applyFont="1" applyFill="1" applyAlignment="1">
      <alignment horizontal="justify" vertical="justify" wrapText="1"/>
    </xf>
    <xf numFmtId="0" fontId="24" fillId="0" borderId="9" xfId="0" applyFont="1" applyFill="1" applyBorder="1" applyAlignment="1">
      <alignment horizontal="center" vertical="justify" wrapText="1"/>
    </xf>
    <xf numFmtId="0" fontId="5" fillId="0" borderId="1" xfId="0" applyNumberFormat="1" applyFont="1" applyFill="1" applyBorder="1" applyAlignment="1">
      <alignment horizontal="center"/>
    </xf>
    <xf numFmtId="49" fontId="5" fillId="0" borderId="1" xfId="0" applyNumberFormat="1" applyFont="1" applyFill="1" applyBorder="1" applyAlignment="1">
      <alignment horizontal="center"/>
    </xf>
    <xf numFmtId="0" fontId="24" fillId="0" borderId="0" xfId="0" applyFont="1" applyFill="1" applyAlignment="1">
      <alignment horizontal="left" vertical="justify"/>
    </xf>
    <xf numFmtId="0" fontId="38" fillId="11" borderId="25" xfId="0" applyFont="1" applyFill="1" applyBorder="1" applyAlignment="1">
      <alignment horizontal="left" vertical="center" wrapText="1"/>
    </xf>
    <xf numFmtId="0" fontId="38" fillId="11" borderId="26" xfId="0" applyFont="1" applyFill="1" applyBorder="1" applyAlignment="1">
      <alignment horizontal="left" vertical="center" wrapText="1"/>
    </xf>
    <xf numFmtId="0" fontId="38" fillId="11" borderId="27" xfId="0" applyFont="1" applyFill="1" applyBorder="1" applyAlignment="1">
      <alignment horizontal="left" vertical="center" wrapText="1"/>
    </xf>
    <xf numFmtId="0" fontId="15" fillId="13" borderId="2" xfId="0" applyFont="1" applyFill="1" applyBorder="1" applyAlignment="1">
      <alignment horizontal="center" vertical="center" wrapText="1"/>
    </xf>
    <xf numFmtId="0" fontId="15" fillId="13" borderId="7" xfId="0" applyFont="1" applyFill="1" applyBorder="1" applyAlignment="1">
      <alignment horizontal="center" vertical="center" wrapText="1"/>
    </xf>
    <xf numFmtId="0" fontId="15" fillId="13" borderId="44" xfId="0" applyFont="1" applyFill="1" applyBorder="1" applyAlignment="1">
      <alignment horizontal="center" vertical="center" wrapText="1"/>
    </xf>
    <xf numFmtId="0" fontId="19" fillId="0" borderId="48" xfId="0" applyFont="1" applyBorder="1" applyAlignment="1">
      <alignment horizontal="center" vertical="top" wrapText="1"/>
    </xf>
    <xf numFmtId="0" fontId="19" fillId="0" borderId="7" xfId="0" applyFont="1" applyBorder="1" applyAlignment="1">
      <alignment horizontal="center" vertical="top" wrapText="1"/>
    </xf>
    <xf numFmtId="0" fontId="19" fillId="0" borderId="44" xfId="0" applyFont="1" applyBorder="1" applyAlignment="1">
      <alignment horizontal="center" vertical="top" wrapText="1"/>
    </xf>
    <xf numFmtId="0" fontId="5" fillId="0" borderId="4" xfId="0" applyFont="1" applyBorder="1" applyAlignment="1">
      <alignment horizontal="center"/>
    </xf>
    <xf numFmtId="0" fontId="39" fillId="0" borderId="25" xfId="0" applyFont="1" applyBorder="1" applyAlignment="1">
      <alignment horizontal="justify" vertical="top" wrapText="1"/>
    </xf>
    <xf numFmtId="0" fontId="46" fillId="0" borderId="1" xfId="0" applyFont="1" applyBorder="1" applyAlignment="1" applyProtection="1">
      <alignment horizontal="center" wrapText="1"/>
      <protection locked="0"/>
    </xf>
    <xf numFmtId="0" fontId="46" fillId="5" borderId="2" xfId="0" applyFont="1" applyFill="1" applyBorder="1" applyAlignment="1" applyProtection="1">
      <alignment horizontal="left" vertical="center"/>
      <protection locked="0"/>
    </xf>
    <xf numFmtId="0" fontId="46" fillId="5" borderId="7" xfId="0" applyFont="1" applyFill="1" applyBorder="1" applyAlignment="1" applyProtection="1">
      <alignment horizontal="left" vertical="center"/>
      <protection locked="0"/>
    </xf>
    <xf numFmtId="0" fontId="46" fillId="5" borderId="8" xfId="0" applyFont="1" applyFill="1" applyBorder="1" applyAlignment="1" applyProtection="1">
      <alignment horizontal="left" vertical="center"/>
      <protection locked="0"/>
    </xf>
    <xf numFmtId="0" fontId="46" fillId="0" borderId="1" xfId="0" applyFont="1" applyBorder="1" applyAlignment="1" applyProtection="1">
      <alignment horizontal="center"/>
      <protection locked="0"/>
    </xf>
    <xf numFmtId="0" fontId="40" fillId="0" borderId="0" xfId="0" applyFont="1" applyAlignment="1" applyProtection="1">
      <alignment horizontal="left"/>
      <protection locked="0"/>
    </xf>
    <xf numFmtId="0" fontId="48" fillId="11" borderId="2" xfId="0" applyFont="1" applyFill="1" applyBorder="1" applyAlignment="1" applyProtection="1">
      <alignment horizontal="left" vertical="center" wrapText="1"/>
      <protection locked="0"/>
    </xf>
    <xf numFmtId="0" fontId="48" fillId="11" borderId="8" xfId="0" applyFont="1" applyFill="1" applyBorder="1" applyAlignment="1" applyProtection="1">
      <alignment horizontal="left" vertical="center" wrapText="1"/>
      <protection locked="0"/>
    </xf>
    <xf numFmtId="4" fontId="22" fillId="2" borderId="2" xfId="0" applyNumberFormat="1" applyFont="1" applyFill="1" applyBorder="1" applyAlignment="1" applyProtection="1">
      <alignment horizontal="right" vertical="center" wrapText="1"/>
      <protection locked="0"/>
    </xf>
    <xf numFmtId="0" fontId="0" fillId="0" borderId="7" xfId="0" applyBorder="1" applyAlignment="1">
      <alignment horizontal="right" vertical="center" wrapText="1"/>
    </xf>
    <xf numFmtId="0" fontId="0" fillId="0" borderId="8" xfId="0" applyBorder="1" applyAlignment="1">
      <alignment horizontal="right" vertical="center" wrapText="1"/>
    </xf>
    <xf numFmtId="0" fontId="19" fillId="0" borderId="0" xfId="0" applyFont="1" applyAlignment="1" applyProtection="1">
      <alignment horizontal="left"/>
      <protection locked="0"/>
    </xf>
    <xf numFmtId="0" fontId="47" fillId="11" borderId="1" xfId="0" applyFont="1" applyFill="1" applyBorder="1" applyAlignment="1" applyProtection="1">
      <alignment horizontal="left"/>
      <protection locked="0"/>
    </xf>
    <xf numFmtId="0" fontId="46" fillId="0" borderId="2" xfId="0" applyFont="1" applyBorder="1" applyAlignment="1" applyProtection="1">
      <alignment horizontal="center" wrapText="1"/>
      <protection locked="0"/>
    </xf>
    <xf numFmtId="0" fontId="46" fillId="0" borderId="8" xfId="0" applyFont="1" applyBorder="1" applyAlignment="1" applyProtection="1">
      <alignment horizontal="center" wrapText="1"/>
      <protection locked="0"/>
    </xf>
    <xf numFmtId="0" fontId="5" fillId="0" borderId="2" xfId="0" applyFont="1" applyBorder="1" applyAlignment="1" applyProtection="1">
      <alignment horizontal="justify" vertical="top" wrapText="1"/>
      <protection locked="0"/>
    </xf>
    <xf numFmtId="0" fontId="5" fillId="0" borderId="7" xfId="0" applyFont="1" applyBorder="1" applyAlignment="1" applyProtection="1">
      <alignment horizontal="justify" vertical="top" wrapText="1"/>
      <protection locked="0"/>
    </xf>
    <xf numFmtId="0" fontId="5" fillId="0" borderId="8" xfId="0" applyFont="1" applyBorder="1" applyAlignment="1" applyProtection="1">
      <alignment horizontal="justify" vertical="top" wrapText="1"/>
      <protection locked="0"/>
    </xf>
    <xf numFmtId="0" fontId="45" fillId="5" borderId="1" xfId="0" applyFont="1" applyFill="1" applyBorder="1" applyAlignment="1" applyProtection="1">
      <alignment horizontal="left"/>
      <protection locked="0"/>
    </xf>
    <xf numFmtId="0" fontId="46" fillId="0" borderId="7" xfId="0" applyFont="1" applyBorder="1" applyAlignment="1" applyProtection="1">
      <alignment horizontal="center" wrapText="1"/>
      <protection locked="0"/>
    </xf>
    <xf numFmtId="0" fontId="48" fillId="6" borderId="1" xfId="0" applyFont="1" applyFill="1" applyBorder="1" applyAlignment="1" applyProtection="1">
      <alignment horizontal="center" vertical="center" wrapText="1"/>
      <protection locked="0"/>
    </xf>
    <xf numFmtId="0" fontId="48" fillId="6" borderId="51" xfId="0" applyFont="1" applyFill="1" applyBorder="1" applyAlignment="1" applyProtection="1">
      <alignment horizontal="center" vertical="center" wrapText="1"/>
      <protection locked="0"/>
    </xf>
    <xf numFmtId="0" fontId="48" fillId="6" borderId="52" xfId="0" applyFont="1" applyFill="1" applyBorder="1" applyAlignment="1" applyProtection="1">
      <alignment horizontal="center" vertical="center" wrapText="1"/>
      <protection locked="0"/>
    </xf>
    <xf numFmtId="0" fontId="48" fillId="6" borderId="41" xfId="0" applyFont="1" applyFill="1" applyBorder="1" applyAlignment="1" applyProtection="1">
      <alignment horizontal="center" vertical="center" wrapText="1"/>
      <protection locked="0"/>
    </xf>
    <xf numFmtId="0" fontId="48" fillId="6" borderId="42" xfId="0" applyFont="1" applyFill="1" applyBorder="1" applyAlignment="1" applyProtection="1">
      <alignment horizontal="center" vertical="center" wrapText="1"/>
      <protection locked="0"/>
    </xf>
    <xf numFmtId="0" fontId="58" fillId="0" borderId="0" xfId="0" applyFont="1" applyAlignment="1" applyProtection="1">
      <alignment horizontal="right"/>
      <protection locked="0"/>
    </xf>
    <xf numFmtId="0" fontId="5" fillId="0" borderId="43" xfId="0" applyFont="1" applyBorder="1" applyAlignment="1" applyProtection="1">
      <alignment horizontal="center"/>
      <protection locked="0"/>
    </xf>
    <xf numFmtId="0" fontId="0" fillId="0" borderId="0" xfId="0" applyBorder="1" applyAlignment="1" applyProtection="1">
      <alignment horizontal="center"/>
      <protection locked="0"/>
    </xf>
    <xf numFmtId="0" fontId="0" fillId="0" borderId="2" xfId="0" applyBorder="1" applyAlignment="1" applyProtection="1">
      <alignment horizontal="center"/>
      <protection locked="0"/>
    </xf>
    <xf numFmtId="0" fontId="0" fillId="0" borderId="8" xfId="0" applyBorder="1" applyAlignment="1" applyProtection="1">
      <alignment horizontal="center"/>
      <protection locked="0"/>
    </xf>
    <xf numFmtId="0" fontId="5" fillId="0" borderId="0" xfId="0" applyFont="1" applyAlignment="1" applyProtection="1">
      <alignment horizontal="justify" vertical="top" wrapText="1"/>
      <protection locked="0"/>
    </xf>
    <xf numFmtId="0" fontId="7" fillId="0" borderId="2" xfId="0" applyFont="1" applyBorder="1" applyAlignment="1" applyProtection="1">
      <alignment horizontal="justify" vertical="top" wrapText="1"/>
      <protection locked="0"/>
    </xf>
    <xf numFmtId="0" fontId="7" fillId="0" borderId="7" xfId="0" applyFont="1" applyBorder="1" applyAlignment="1" applyProtection="1">
      <alignment horizontal="justify" vertical="top" wrapText="1"/>
      <protection locked="0"/>
    </xf>
    <xf numFmtId="0" fontId="7" fillId="0" borderId="8" xfId="0" applyFont="1" applyBorder="1" applyAlignment="1" applyProtection="1">
      <alignment horizontal="justify" vertical="top" wrapText="1"/>
      <protection locked="0"/>
    </xf>
    <xf numFmtId="0" fontId="15" fillId="0" borderId="0" xfId="0" applyFont="1" applyAlignment="1">
      <alignment horizontal="right"/>
    </xf>
    <xf numFmtId="4" fontId="0" fillId="13" borderId="35" xfId="0" applyNumberFormat="1" applyFill="1" applyBorder="1" applyAlignment="1">
      <alignment horizontal="center" vertical="center"/>
    </xf>
    <xf numFmtId="0" fontId="0" fillId="13" borderId="12" xfId="0" applyFill="1" applyBorder="1" applyAlignment="1">
      <alignment horizontal="center" vertical="center"/>
    </xf>
    <xf numFmtId="0" fontId="0" fillId="13" borderId="13" xfId="0" applyFill="1"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18" xfId="0" applyBorder="1" applyAlignment="1">
      <alignment horizontal="center" vertical="center"/>
    </xf>
    <xf numFmtId="0" fontId="0" fillId="3" borderId="36" xfId="0" applyFill="1" applyBorder="1" applyAlignment="1">
      <alignment horizontal="center" vertical="center"/>
    </xf>
    <xf numFmtId="0" fontId="0" fillId="3" borderId="15" xfId="0" applyFill="1" applyBorder="1" applyAlignment="1">
      <alignment horizontal="center" vertical="center"/>
    </xf>
    <xf numFmtId="0" fontId="0" fillId="3" borderId="16" xfId="0" applyFill="1" applyBorder="1" applyAlignment="1">
      <alignment horizontal="center" vertical="center"/>
    </xf>
    <xf numFmtId="0" fontId="5" fillId="0" borderId="1" xfId="0" applyFont="1" applyFill="1" applyBorder="1" applyAlignment="1">
      <alignment horizontal="center"/>
    </xf>
    <xf numFmtId="0" fontId="18" fillId="0" borderId="0" xfId="0" applyFont="1" applyAlignment="1">
      <alignment horizontal="left"/>
    </xf>
    <xf numFmtId="0" fontId="29" fillId="4" borderId="17" xfId="0" applyFont="1" applyFill="1" applyBorder="1" applyAlignment="1">
      <alignment horizontal="left" vertical="center" wrapText="1"/>
    </xf>
    <xf numFmtId="0" fontId="2" fillId="0" borderId="18" xfId="0" applyFont="1" applyBorder="1" applyAlignment="1">
      <alignment horizontal="center" vertical="center" wrapText="1"/>
    </xf>
    <xf numFmtId="0" fontId="0" fillId="0" borderId="9" xfId="0" applyBorder="1" applyAlignment="1">
      <alignment horizont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Alignment="1">
      <alignment horizontal="justify" vertical="top" wrapText="1"/>
    </xf>
    <xf numFmtId="0" fontId="14" fillId="0" borderId="0" xfId="0" applyFont="1" applyBorder="1" applyAlignment="1">
      <alignment horizontal="justify" vertical="top" wrapText="1"/>
    </xf>
    <xf numFmtId="3" fontId="6" fillId="4" borderId="11" xfId="0" applyNumberFormat="1" applyFont="1" applyFill="1" applyBorder="1" applyAlignment="1" applyProtection="1">
      <alignment horizontal="left" vertical="center" wrapText="1"/>
      <protection locked="0"/>
    </xf>
    <xf numFmtId="3" fontId="6" fillId="4" borderId="13" xfId="0" applyNumberFormat="1" applyFont="1" applyFill="1" applyBorder="1" applyAlignment="1" applyProtection="1">
      <alignment horizontal="left" vertical="center" wrapText="1"/>
      <protection locked="0"/>
    </xf>
    <xf numFmtId="3" fontId="6" fillId="4" borderId="17" xfId="0" applyNumberFormat="1" applyFont="1" applyFill="1" applyBorder="1" applyAlignment="1" applyProtection="1">
      <alignment horizontal="left" vertical="center"/>
      <protection locked="0"/>
    </xf>
    <xf numFmtId="3" fontId="6" fillId="4" borderId="18" xfId="0" applyNumberFormat="1" applyFont="1" applyFill="1" applyBorder="1" applyAlignment="1" applyProtection="1">
      <alignment horizontal="left" vertical="center"/>
      <protection locked="0"/>
    </xf>
    <xf numFmtId="3" fontId="6" fillId="3" borderId="14" xfId="0" applyNumberFormat="1" applyFont="1" applyFill="1" applyBorder="1" applyAlignment="1" applyProtection="1">
      <alignment horizontal="left" vertical="center" wrapText="1"/>
      <protection locked="0"/>
    </xf>
    <xf numFmtId="3" fontId="6" fillId="3" borderId="16" xfId="0" applyNumberFormat="1" applyFont="1" applyFill="1" applyBorder="1" applyAlignment="1" applyProtection="1">
      <alignment horizontal="left" vertical="center" wrapText="1"/>
      <protection locked="0"/>
    </xf>
    <xf numFmtId="0" fontId="35" fillId="11" borderId="3" xfId="0" applyFont="1" applyFill="1" applyBorder="1" applyAlignment="1">
      <alignment horizontal="left" vertical="center" wrapText="1"/>
    </xf>
    <xf numFmtId="0" fontId="35" fillId="11" borderId="4" xfId="0" applyFont="1" applyFill="1" applyBorder="1" applyAlignment="1">
      <alignment horizontal="left" vertical="center" wrapText="1"/>
    </xf>
    <xf numFmtId="0" fontId="35" fillId="11" borderId="29" xfId="0" applyFont="1" applyFill="1" applyBorder="1" applyAlignment="1">
      <alignment horizontal="left" vertical="center" wrapText="1"/>
    </xf>
    <xf numFmtId="0" fontId="5" fillId="0" borderId="2" xfId="0" applyFont="1" applyBorder="1" applyAlignment="1">
      <alignment horizontal="left"/>
    </xf>
    <xf numFmtId="0" fontId="5" fillId="0" borderId="7" xfId="0" applyFont="1" applyBorder="1" applyAlignment="1">
      <alignment horizontal="left"/>
    </xf>
    <xf numFmtId="0" fontId="5" fillId="0" borderId="8" xfId="0" applyFont="1" applyBorder="1" applyAlignment="1">
      <alignment horizontal="left"/>
    </xf>
    <xf numFmtId="0" fontId="5" fillId="0" borderId="1" xfId="0" applyFont="1" applyBorder="1" applyAlignment="1">
      <alignment horizontal="center" vertical="center"/>
    </xf>
    <xf numFmtId="0" fontId="55" fillId="11" borderId="3" xfId="0" applyFont="1" applyFill="1" applyBorder="1" applyAlignment="1">
      <alignment horizontal="left"/>
    </xf>
    <xf numFmtId="0" fontId="55" fillId="11" borderId="4" xfId="0" applyFont="1" applyFill="1" applyBorder="1" applyAlignment="1">
      <alignment horizontal="left"/>
    </xf>
    <xf numFmtId="0" fontId="55" fillId="11" borderId="29" xfId="0" applyFont="1" applyFill="1" applyBorder="1" applyAlignment="1">
      <alignment horizontal="left"/>
    </xf>
    <xf numFmtId="0" fontId="55" fillId="6" borderId="3" xfId="0" applyFont="1" applyFill="1" applyBorder="1" applyAlignment="1">
      <alignment horizontal="center" vertical="center" wrapText="1"/>
    </xf>
    <xf numFmtId="0" fontId="55" fillId="6" borderId="29" xfId="0" applyFont="1" applyFill="1" applyBorder="1" applyAlignment="1">
      <alignment horizontal="center" vertical="center" wrapText="1"/>
    </xf>
    <xf numFmtId="0" fontId="5" fillId="15" borderId="5" xfId="0" applyFont="1" applyFill="1" applyBorder="1" applyAlignment="1">
      <alignment horizontal="center" vertical="center"/>
    </xf>
    <xf numFmtId="0" fontId="20" fillId="0" borderId="49" xfId="0" applyFont="1" applyBorder="1" applyAlignment="1">
      <alignment horizontal="left" vertical="center" wrapText="1"/>
    </xf>
    <xf numFmtId="0" fontId="20" fillId="0" borderId="26" xfId="0" applyFont="1" applyBorder="1" applyAlignment="1">
      <alignment horizontal="left" vertical="center" wrapText="1"/>
    </xf>
    <xf numFmtId="0" fontId="20" fillId="0" borderId="35" xfId="0" applyFont="1" applyBorder="1" applyAlignment="1">
      <alignment horizontal="left" vertical="center" wrapText="1"/>
    </xf>
    <xf numFmtId="0" fontId="55" fillId="6" borderId="3" xfId="0" applyFont="1" applyFill="1" applyBorder="1" applyAlignment="1">
      <alignment horizontal="left" vertical="center" wrapText="1"/>
    </xf>
    <xf numFmtId="0" fontId="55" fillId="6" borderId="4" xfId="0" applyFont="1" applyFill="1" applyBorder="1" applyAlignment="1">
      <alignment horizontal="left" vertical="center" wrapText="1"/>
    </xf>
    <xf numFmtId="0" fontId="55" fillId="6" borderId="29" xfId="0" applyFont="1" applyFill="1" applyBorder="1" applyAlignment="1">
      <alignment horizontal="left" vertical="center" wrapText="1"/>
    </xf>
    <xf numFmtId="0" fontId="20" fillId="0" borderId="49" xfId="0" applyFont="1" applyBorder="1" applyAlignment="1">
      <alignment horizontal="left" wrapText="1"/>
    </xf>
    <xf numFmtId="0" fontId="20" fillId="0" borderId="26" xfId="0" applyFont="1" applyBorder="1" applyAlignment="1">
      <alignment horizontal="left" wrapText="1"/>
    </xf>
    <xf numFmtId="0" fontId="20" fillId="0" borderId="35" xfId="0" applyFont="1" applyBorder="1" applyAlignment="1">
      <alignment horizontal="left" wrapText="1"/>
    </xf>
    <xf numFmtId="0" fontId="55" fillId="6" borderId="4" xfId="0" applyFont="1" applyFill="1" applyBorder="1" applyAlignment="1">
      <alignment horizontal="center" vertical="center" wrapText="1"/>
    </xf>
    <xf numFmtId="0" fontId="55" fillId="6" borderId="2" xfId="0" applyFont="1" applyFill="1" applyBorder="1" applyAlignment="1">
      <alignment horizontal="left" vertical="center" wrapText="1"/>
    </xf>
    <xf numFmtId="0" fontId="55" fillId="6" borderId="7" xfId="0" applyFont="1" applyFill="1" applyBorder="1" applyAlignment="1">
      <alignment horizontal="left" vertical="center" wrapText="1"/>
    </xf>
    <xf numFmtId="0" fontId="39" fillId="0" borderId="33" xfId="0" applyFont="1" applyBorder="1" applyAlignment="1">
      <alignment horizontal="left" vertical="center" wrapText="1"/>
    </xf>
    <xf numFmtId="0" fontId="39" fillId="0" borderId="4" xfId="0" applyFont="1" applyBorder="1" applyAlignment="1">
      <alignment horizontal="left" vertical="center" wrapText="1"/>
    </xf>
    <xf numFmtId="0" fontId="39" fillId="0" borderId="50" xfId="0" applyFont="1" applyBorder="1" applyAlignment="1">
      <alignment horizontal="left" vertical="center" wrapText="1"/>
    </xf>
    <xf numFmtId="164" fontId="39" fillId="13" borderId="33" xfId="0" applyNumberFormat="1" applyFont="1" applyFill="1" applyBorder="1" applyAlignment="1">
      <alignment horizontal="center" vertical="center" wrapText="1"/>
    </xf>
    <xf numFmtId="164" fontId="39" fillId="13" borderId="4" xfId="0" applyNumberFormat="1" applyFont="1" applyFill="1" applyBorder="1" applyAlignment="1">
      <alignment horizontal="center" vertical="center" wrapText="1"/>
    </xf>
    <xf numFmtId="164" fontId="39" fillId="13" borderId="50" xfId="0" applyNumberFormat="1" applyFont="1" applyFill="1" applyBorder="1" applyAlignment="1">
      <alignment horizontal="center" vertical="center" wrapText="1"/>
    </xf>
    <xf numFmtId="0" fontId="5" fillId="0" borderId="43" xfId="0" applyFont="1" applyFill="1" applyBorder="1" applyAlignment="1">
      <alignment wrapText="1"/>
    </xf>
    <xf numFmtId="0" fontId="19" fillId="0" borderId="0" xfId="0" applyFont="1" applyAlignment="1" applyProtection="1">
      <alignment horizontal="left"/>
    </xf>
    <xf numFmtId="0" fontId="25" fillId="11" borderId="2" xfId="0" applyFont="1" applyFill="1" applyBorder="1" applyAlignment="1" applyProtection="1">
      <alignment horizontal="left" vertical="center"/>
    </xf>
    <xf numFmtId="0" fontId="25" fillId="11" borderId="7" xfId="0" applyFont="1" applyFill="1" applyBorder="1" applyAlignment="1" applyProtection="1">
      <alignment horizontal="left" vertical="center"/>
    </xf>
    <xf numFmtId="0" fontId="25" fillId="11" borderId="8" xfId="0" applyFont="1" applyFill="1" applyBorder="1" applyAlignment="1" applyProtection="1">
      <alignment horizontal="left" vertical="center"/>
    </xf>
    <xf numFmtId="0" fontId="20" fillId="0" borderId="49" xfId="0" applyFont="1" applyBorder="1" applyAlignment="1">
      <alignment horizontal="center" wrapText="1"/>
    </xf>
    <xf numFmtId="0" fontId="20" fillId="0" borderId="26" xfId="0" applyFont="1" applyBorder="1" applyAlignment="1">
      <alignment horizontal="center" wrapText="1"/>
    </xf>
    <xf numFmtId="0" fontId="20" fillId="0" borderId="35" xfId="0" applyFont="1" applyBorder="1" applyAlignment="1">
      <alignment horizontal="center" wrapText="1"/>
    </xf>
    <xf numFmtId="0" fontId="20" fillId="0" borderId="2" xfId="0" applyFont="1" applyBorder="1" applyAlignment="1">
      <alignment horizontal="center" wrapText="1"/>
    </xf>
    <xf numFmtId="0" fontId="20" fillId="0" borderId="7" xfId="0" applyFont="1" applyBorder="1" applyAlignment="1">
      <alignment horizontal="center" wrapText="1"/>
    </xf>
    <xf numFmtId="0" fontId="20" fillId="0" borderId="8" xfId="0" applyFont="1" applyBorder="1" applyAlignment="1">
      <alignment horizontal="center" wrapText="1"/>
    </xf>
    <xf numFmtId="0" fontId="9" fillId="0" borderId="2" xfId="0" applyFont="1" applyBorder="1" applyAlignment="1">
      <alignment horizontal="left" wrapText="1"/>
    </xf>
    <xf numFmtId="0" fontId="9" fillId="0" borderId="7" xfId="0" applyFont="1" applyBorder="1" applyAlignment="1">
      <alignment horizontal="left" wrapText="1"/>
    </xf>
    <xf numFmtId="0" fontId="9" fillId="0" borderId="8" xfId="0" applyFont="1" applyBorder="1" applyAlignment="1">
      <alignment horizontal="left" wrapText="1"/>
    </xf>
    <xf numFmtId="0" fontId="5" fillId="0" borderId="51" xfId="0" applyFont="1" applyBorder="1" applyAlignment="1">
      <alignment horizontal="center" vertical="center"/>
    </xf>
    <xf numFmtId="0" fontId="5" fillId="0" borderId="43" xfId="0" applyFont="1" applyBorder="1" applyAlignment="1">
      <alignment horizontal="center" vertical="center"/>
    </xf>
    <xf numFmtId="0" fontId="3" fillId="0" borderId="2" xfId="0" applyFont="1" applyBorder="1" applyAlignment="1" applyProtection="1">
      <alignment horizontal="left" wrapText="1"/>
    </xf>
    <xf numFmtId="0" fontId="3" fillId="0" borderId="7" xfId="0" applyFont="1" applyBorder="1" applyAlignment="1" applyProtection="1">
      <alignment horizontal="left" wrapText="1"/>
    </xf>
    <xf numFmtId="0" fontId="3" fillId="0" borderId="8" xfId="0" applyFont="1" applyBorder="1" applyAlignment="1" applyProtection="1">
      <alignment horizontal="left" wrapText="1"/>
    </xf>
    <xf numFmtId="0" fontId="3" fillId="0" borderId="1" xfId="0" applyFont="1" applyFill="1" applyBorder="1" applyAlignment="1">
      <alignment horizontal="left" wrapText="1"/>
    </xf>
  </cellXfs>
  <cellStyles count="3">
    <cellStyle name="Hypertextové prepojenie" xfId="1" builtinId="8"/>
    <cellStyle name="Normálna 2" xfId="2"/>
    <cellStyle name="Normálne" xfId="0" builtinId="0"/>
  </cellStyles>
  <dxfs count="4">
    <dxf>
      <font>
        <b/>
        <i val="0"/>
        <strike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xdr:col>
      <xdr:colOff>0</xdr:colOff>
      <xdr:row>3</xdr:row>
      <xdr:rowOff>0</xdr:rowOff>
    </xdr:from>
    <xdr:to>
      <xdr:col>5</xdr:col>
      <xdr:colOff>390525</xdr:colOff>
      <xdr:row>3</xdr:row>
      <xdr:rowOff>0</xdr:rowOff>
    </xdr:to>
    <xdr:grpSp>
      <xdr:nvGrpSpPr>
        <xdr:cNvPr id="3" name="Skupina 2"/>
        <xdr:cNvGrpSpPr>
          <a:grpSpLocks/>
        </xdr:cNvGrpSpPr>
      </xdr:nvGrpSpPr>
      <xdr:grpSpPr bwMode="auto">
        <a:xfrm>
          <a:off x="3845719" y="547688"/>
          <a:ext cx="1712119" cy="0"/>
          <a:chOff x="0" y="0"/>
          <a:chExt cx="5643349" cy="375313"/>
        </a:xfrm>
      </xdr:grpSpPr>
      <xdr:pic>
        <xdr:nvPicPr>
          <xdr:cNvPr id="5" name="Obrázok 3" descr="logoOPKZPppt.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119"/>
            <a:ext cx="1801504" cy="3411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 name="Obrázok 4" descr="C:\Users\ruzickova\AppData\Local\Microsoft\Windows\Temporary Internet Files\Content.Word\EU-EFRR-HORIZ-COLOR.JP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67636" y="0"/>
            <a:ext cx="2204113" cy="375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Obrázok 5" descr="SZSRppt.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36275" y="13648"/>
            <a:ext cx="307074" cy="348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 name="Obrázok 6" descr="nove_logo_SIEA"/>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524233" y="13648"/>
            <a:ext cx="518615" cy="348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1476375</xdr:colOff>
      <xdr:row>2</xdr:row>
      <xdr:rowOff>161924</xdr:rowOff>
    </xdr:from>
    <xdr:to>
      <xdr:col>7</xdr:col>
      <xdr:colOff>676275</xdr:colOff>
      <xdr:row>5</xdr:row>
      <xdr:rowOff>114300</xdr:rowOff>
    </xdr:to>
    <xdr:grpSp>
      <xdr:nvGrpSpPr>
        <xdr:cNvPr id="14" name="Skupina 13"/>
        <xdr:cNvGrpSpPr/>
      </xdr:nvGrpSpPr>
      <xdr:grpSpPr>
        <a:xfrm>
          <a:off x="1774031" y="542924"/>
          <a:ext cx="6057900" cy="500064"/>
          <a:chOff x="0" y="0"/>
          <a:chExt cx="5834418" cy="388962"/>
        </a:xfrm>
      </xdr:grpSpPr>
      <xdr:pic>
        <xdr:nvPicPr>
          <xdr:cNvPr id="15" name="Obrázok 14" descr="logoOPKZPppt.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7296"/>
            <a:ext cx="1910686" cy="361666"/>
          </a:xfrm>
          <a:prstGeom prst="rect">
            <a:avLst/>
          </a:prstGeom>
          <a:noFill/>
          <a:ln>
            <a:noFill/>
          </a:ln>
        </xdr:spPr>
      </xdr:pic>
      <xdr:pic>
        <xdr:nvPicPr>
          <xdr:cNvPr id="16" name="Obrázok 15" descr="C:\Users\ruzickova\AppData\Local\Microsoft\Windows\Temporary Internet Files\Content.Word\EU-EFRR-HORIZ-COLOR.JP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81283" y="27296"/>
            <a:ext cx="2074460" cy="354842"/>
          </a:xfrm>
          <a:prstGeom prst="rect">
            <a:avLst/>
          </a:prstGeom>
          <a:noFill/>
          <a:ln>
            <a:noFill/>
          </a:ln>
        </xdr:spPr>
      </xdr:pic>
      <xdr:pic>
        <xdr:nvPicPr>
          <xdr:cNvPr id="18" name="Obrázok 17" descr="SZSRppt.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527343" y="27296"/>
            <a:ext cx="307075" cy="348018"/>
          </a:xfrm>
          <a:prstGeom prst="rect">
            <a:avLst/>
          </a:prstGeom>
          <a:noFill/>
          <a:ln>
            <a:noFill/>
          </a:ln>
        </xdr:spPr>
      </xdr:pic>
      <xdr:pic>
        <xdr:nvPicPr>
          <xdr:cNvPr id="19" name="Obrázok 18" descr="C:\Users\rakovska\AppData\Local\Microsoft\Windows\Temporary Internet Files\Content.Word\Nový obrázok.bmp"/>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380931" y="0"/>
            <a:ext cx="805218" cy="382138"/>
          </a:xfrm>
          <a:prstGeom prst="rect">
            <a:avLst/>
          </a:prstGeom>
          <a:noFill/>
          <a:ln>
            <a:no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4</xdr:col>
      <xdr:colOff>3316940</xdr:colOff>
      <xdr:row>6</xdr:row>
      <xdr:rowOff>11206</xdr:rowOff>
    </xdr:to>
    <xdr:grpSp>
      <xdr:nvGrpSpPr>
        <xdr:cNvPr id="10" name="Skupina 9"/>
        <xdr:cNvGrpSpPr/>
      </xdr:nvGrpSpPr>
      <xdr:grpSpPr>
        <a:xfrm>
          <a:off x="0" y="571500"/>
          <a:ext cx="9805146" cy="582706"/>
          <a:chOff x="0" y="0"/>
          <a:chExt cx="5834418" cy="388962"/>
        </a:xfrm>
      </xdr:grpSpPr>
      <xdr:pic>
        <xdr:nvPicPr>
          <xdr:cNvPr id="11" name="Obrázok 10" descr="logoOPKZPppt.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7296"/>
            <a:ext cx="1910686" cy="361666"/>
          </a:xfrm>
          <a:prstGeom prst="rect">
            <a:avLst/>
          </a:prstGeom>
          <a:noFill/>
          <a:ln>
            <a:noFill/>
          </a:ln>
        </xdr:spPr>
      </xdr:pic>
      <xdr:pic>
        <xdr:nvPicPr>
          <xdr:cNvPr id="12" name="Obrázok 11" descr="C:\Users\ruzickova\AppData\Local\Microsoft\Windows\Temporary Internet Files\Content.Word\EU-EFRR-HORIZ-COLOR.JP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81283" y="27296"/>
            <a:ext cx="2074460" cy="354842"/>
          </a:xfrm>
          <a:prstGeom prst="rect">
            <a:avLst/>
          </a:prstGeom>
          <a:noFill/>
          <a:ln>
            <a:noFill/>
          </a:ln>
        </xdr:spPr>
      </xdr:pic>
      <xdr:pic>
        <xdr:nvPicPr>
          <xdr:cNvPr id="13" name="Obrázok 12" descr="SZSRppt.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527343" y="27296"/>
            <a:ext cx="307075" cy="348018"/>
          </a:xfrm>
          <a:prstGeom prst="rect">
            <a:avLst/>
          </a:prstGeom>
          <a:noFill/>
          <a:ln>
            <a:noFill/>
          </a:ln>
        </xdr:spPr>
      </xdr:pic>
      <xdr:pic>
        <xdr:nvPicPr>
          <xdr:cNvPr id="14" name="Obrázok 13" descr="C:\Users\rakovska\AppData\Local\Microsoft\Windows\Temporary Internet Files\Content.Word\Nový obrázok.bmp"/>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380931" y="0"/>
            <a:ext cx="805218" cy="38213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247650</xdr:colOff>
      <xdr:row>3</xdr:row>
      <xdr:rowOff>0</xdr:rowOff>
    </xdr:from>
    <xdr:to>
      <xdr:col>8</xdr:col>
      <xdr:colOff>1657350</xdr:colOff>
      <xdr:row>6</xdr:row>
      <xdr:rowOff>66675</xdr:rowOff>
    </xdr:to>
    <xdr:grpSp>
      <xdr:nvGrpSpPr>
        <xdr:cNvPr id="9" name="Skupina 8"/>
        <xdr:cNvGrpSpPr/>
      </xdr:nvGrpSpPr>
      <xdr:grpSpPr>
        <a:xfrm>
          <a:off x="247650" y="571500"/>
          <a:ext cx="7981950" cy="638175"/>
          <a:chOff x="0" y="0"/>
          <a:chExt cx="5834418" cy="388962"/>
        </a:xfrm>
      </xdr:grpSpPr>
      <xdr:pic>
        <xdr:nvPicPr>
          <xdr:cNvPr id="10" name="Obrázok 9" descr="logoOPKZPppt.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7296"/>
            <a:ext cx="1910686" cy="361666"/>
          </a:xfrm>
          <a:prstGeom prst="rect">
            <a:avLst/>
          </a:prstGeom>
          <a:noFill/>
          <a:ln>
            <a:noFill/>
          </a:ln>
        </xdr:spPr>
      </xdr:pic>
      <xdr:pic>
        <xdr:nvPicPr>
          <xdr:cNvPr id="11" name="Obrázok 10" descr="C:\Users\ruzickova\AppData\Local\Microsoft\Windows\Temporary Internet Files\Content.Word\EU-EFRR-HORIZ-COLOR.JP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81283" y="27296"/>
            <a:ext cx="2074460" cy="354842"/>
          </a:xfrm>
          <a:prstGeom prst="rect">
            <a:avLst/>
          </a:prstGeom>
          <a:noFill/>
          <a:ln>
            <a:noFill/>
          </a:ln>
        </xdr:spPr>
      </xdr:pic>
      <xdr:pic>
        <xdr:nvPicPr>
          <xdr:cNvPr id="12" name="Obrázok 11" descr="SZSRppt.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527343" y="27296"/>
            <a:ext cx="307075" cy="348018"/>
          </a:xfrm>
          <a:prstGeom prst="rect">
            <a:avLst/>
          </a:prstGeom>
          <a:noFill/>
          <a:ln>
            <a:noFill/>
          </a:ln>
        </xdr:spPr>
      </xdr:pic>
      <xdr:pic>
        <xdr:nvPicPr>
          <xdr:cNvPr id="13" name="Obrázok 12" descr="C:\Users\rakovska\AppData\Local\Microsoft\Windows\Temporary Internet Files\Content.Word\Nový obrázok.bmp"/>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380931" y="0"/>
            <a:ext cx="805218" cy="38213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361950</xdr:colOff>
      <xdr:row>3</xdr:row>
      <xdr:rowOff>142875</xdr:rowOff>
    </xdr:from>
    <xdr:to>
      <xdr:col>4</xdr:col>
      <xdr:colOff>2571750</xdr:colOff>
      <xdr:row>7</xdr:row>
      <xdr:rowOff>9525</xdr:rowOff>
    </xdr:to>
    <xdr:grpSp>
      <xdr:nvGrpSpPr>
        <xdr:cNvPr id="10" name="Skupina 9"/>
        <xdr:cNvGrpSpPr/>
      </xdr:nvGrpSpPr>
      <xdr:grpSpPr>
        <a:xfrm>
          <a:off x="361950" y="714375"/>
          <a:ext cx="9353550" cy="628650"/>
          <a:chOff x="0" y="0"/>
          <a:chExt cx="5834418" cy="388962"/>
        </a:xfrm>
      </xdr:grpSpPr>
      <xdr:pic>
        <xdr:nvPicPr>
          <xdr:cNvPr id="11" name="Obrázok 10" descr="logoOPKZPppt.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7296"/>
            <a:ext cx="1910686" cy="361666"/>
          </a:xfrm>
          <a:prstGeom prst="rect">
            <a:avLst/>
          </a:prstGeom>
          <a:noFill/>
          <a:ln>
            <a:noFill/>
          </a:ln>
        </xdr:spPr>
      </xdr:pic>
      <xdr:pic>
        <xdr:nvPicPr>
          <xdr:cNvPr id="12" name="Obrázok 11" descr="C:\Users\ruzickova\AppData\Local\Microsoft\Windows\Temporary Internet Files\Content.Word\EU-EFRR-HORIZ-COLOR.JP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81283" y="27296"/>
            <a:ext cx="2074460" cy="354842"/>
          </a:xfrm>
          <a:prstGeom prst="rect">
            <a:avLst/>
          </a:prstGeom>
          <a:noFill/>
          <a:ln>
            <a:noFill/>
          </a:ln>
        </xdr:spPr>
      </xdr:pic>
      <xdr:pic>
        <xdr:nvPicPr>
          <xdr:cNvPr id="13" name="Obrázok 12" descr="SZSRppt.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527343" y="27296"/>
            <a:ext cx="307075" cy="348018"/>
          </a:xfrm>
          <a:prstGeom prst="rect">
            <a:avLst/>
          </a:prstGeom>
          <a:noFill/>
          <a:ln>
            <a:noFill/>
          </a:ln>
        </xdr:spPr>
      </xdr:pic>
      <xdr:pic>
        <xdr:nvPicPr>
          <xdr:cNvPr id="14" name="Obrázok 13" descr="C:\Users\rakovska\AppData\Local\Microsoft\Windows\Temporary Internet Files\Content.Word\Nový obrázok.bmp"/>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380931" y="0"/>
            <a:ext cx="805218" cy="38213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24848</xdr:rowOff>
    </xdr:from>
    <xdr:to>
      <xdr:col>6</xdr:col>
      <xdr:colOff>381000</xdr:colOff>
      <xdr:row>6</xdr:row>
      <xdr:rowOff>8282</xdr:rowOff>
    </xdr:to>
    <xdr:grpSp>
      <xdr:nvGrpSpPr>
        <xdr:cNvPr id="10" name="Skupina 9"/>
        <xdr:cNvGrpSpPr/>
      </xdr:nvGrpSpPr>
      <xdr:grpSpPr>
        <a:xfrm>
          <a:off x="0" y="389283"/>
          <a:ext cx="9558130" cy="712303"/>
          <a:chOff x="0" y="0"/>
          <a:chExt cx="5834418" cy="388962"/>
        </a:xfrm>
      </xdr:grpSpPr>
      <xdr:pic>
        <xdr:nvPicPr>
          <xdr:cNvPr id="11" name="Obrázok 10" descr="logoOPKZPppt.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7296"/>
            <a:ext cx="1910686" cy="361666"/>
          </a:xfrm>
          <a:prstGeom prst="rect">
            <a:avLst/>
          </a:prstGeom>
          <a:noFill/>
          <a:ln>
            <a:noFill/>
          </a:ln>
        </xdr:spPr>
      </xdr:pic>
      <xdr:pic>
        <xdr:nvPicPr>
          <xdr:cNvPr id="12" name="Obrázok 11" descr="C:\Users\ruzickova\AppData\Local\Microsoft\Windows\Temporary Internet Files\Content.Word\EU-EFRR-HORIZ-COLOR.JP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81283" y="27296"/>
            <a:ext cx="2074460" cy="354842"/>
          </a:xfrm>
          <a:prstGeom prst="rect">
            <a:avLst/>
          </a:prstGeom>
          <a:noFill/>
          <a:ln>
            <a:noFill/>
          </a:ln>
        </xdr:spPr>
      </xdr:pic>
      <xdr:pic>
        <xdr:nvPicPr>
          <xdr:cNvPr id="13" name="Obrázok 12" descr="SZSRppt.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527343" y="27296"/>
            <a:ext cx="307075" cy="348018"/>
          </a:xfrm>
          <a:prstGeom prst="rect">
            <a:avLst/>
          </a:prstGeom>
          <a:noFill/>
          <a:ln>
            <a:noFill/>
          </a:ln>
        </xdr:spPr>
      </xdr:pic>
      <xdr:pic>
        <xdr:nvPicPr>
          <xdr:cNvPr id="14" name="Obrázok 13" descr="C:\Users\rakovska\AppData\Local\Microsoft\Windows\Temporary Internet Files\Content.Word\Nový obrázok.bmp"/>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380931" y="0"/>
            <a:ext cx="805218" cy="382138"/>
          </a:xfrm>
          <a:prstGeom prst="rect">
            <a:avLst/>
          </a:prstGeom>
          <a:noFill/>
          <a:ln>
            <a:noFill/>
          </a:ln>
        </xdr:spPr>
      </xdr:pic>
    </xdr:grp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W333"/>
  <sheetViews>
    <sheetView tabSelected="1" topLeftCell="A316" zoomScale="80" zoomScaleNormal="80" zoomScaleSheetLayoutView="100" workbookViewId="0">
      <selection activeCell="Z324" sqref="Z324"/>
    </sheetView>
  </sheetViews>
  <sheetFormatPr defaultRowHeight="15" x14ac:dyDescent="0.25"/>
  <cols>
    <col min="1" max="1" width="4.42578125" bestFit="1" customWidth="1"/>
    <col min="2" max="2" width="32.28515625" customWidth="1"/>
    <col min="3" max="3" width="20.85546875" customWidth="1"/>
    <col min="4" max="4" width="8.7109375" style="25" customWidth="1"/>
    <col min="5" max="5" width="11" style="9" bestFit="1" customWidth="1"/>
    <col min="6" max="6" width="13.42578125" style="112" customWidth="1"/>
    <col min="7" max="8" width="16.42578125" style="126" customWidth="1"/>
    <col min="9" max="9" width="16.42578125" style="9" customWidth="1"/>
    <col min="10" max="10" width="16" hidden="1" customWidth="1"/>
    <col min="11" max="11" width="255.7109375" hidden="1" customWidth="1"/>
    <col min="12" max="21" width="9.140625" hidden="1" customWidth="1"/>
    <col min="22" max="31" width="9.140625" customWidth="1"/>
  </cols>
  <sheetData>
    <row r="1" spans="1:23" x14ac:dyDescent="0.25">
      <c r="D1" s="43"/>
      <c r="V1" s="136"/>
      <c r="W1" s="136"/>
    </row>
    <row r="2" spans="1:23" x14ac:dyDescent="0.25">
      <c r="B2" s="111"/>
      <c r="C2" s="111"/>
      <c r="D2" s="111"/>
      <c r="E2" s="111"/>
      <c r="F2" s="113"/>
      <c r="G2" s="127"/>
      <c r="H2" s="160" t="s">
        <v>435</v>
      </c>
      <c r="I2" s="160"/>
      <c r="V2" s="136"/>
      <c r="W2" s="136"/>
    </row>
    <row r="3" spans="1:23" ht="12.75" customHeight="1" x14ac:dyDescent="0.25">
      <c r="B3" s="68"/>
      <c r="C3" s="68"/>
      <c r="D3" s="68"/>
      <c r="E3" s="68"/>
      <c r="F3" s="114"/>
      <c r="G3" s="128"/>
      <c r="H3" s="128"/>
      <c r="I3" s="68"/>
      <c r="V3" s="136"/>
      <c r="W3" s="136"/>
    </row>
    <row r="4" spans="1:23" x14ac:dyDescent="0.25">
      <c r="D4" s="43"/>
      <c r="V4" s="136"/>
      <c r="W4" s="136"/>
    </row>
    <row r="5" spans="1:23" x14ac:dyDescent="0.25">
      <c r="D5" s="43"/>
      <c r="V5" s="136"/>
      <c r="W5" s="136"/>
    </row>
    <row r="6" spans="1:23" x14ac:dyDescent="0.25">
      <c r="D6" s="43"/>
      <c r="V6" s="136"/>
      <c r="W6" s="136"/>
    </row>
    <row r="7" spans="1:23" ht="20.25" x14ac:dyDescent="0.3">
      <c r="B7" s="167" t="s">
        <v>2</v>
      </c>
      <c r="C7" s="167"/>
      <c r="D7" s="167"/>
      <c r="E7" s="167"/>
      <c r="F7" s="167"/>
      <c r="G7" s="167"/>
      <c r="H7" s="167"/>
      <c r="I7" s="167"/>
      <c r="V7" s="136"/>
      <c r="W7" s="136"/>
    </row>
    <row r="8" spans="1:23" ht="11.25" customHeight="1" x14ac:dyDescent="0.3">
      <c r="B8" s="46"/>
      <c r="C8" s="46"/>
      <c r="D8" s="46"/>
      <c r="E8" s="46"/>
      <c r="F8" s="115"/>
      <c r="G8" s="129"/>
      <c r="H8" s="129"/>
      <c r="I8" s="46"/>
      <c r="K8" s="10"/>
      <c r="V8" s="136"/>
      <c r="W8" s="136"/>
    </row>
    <row r="9" spans="1:23" x14ac:dyDescent="0.25">
      <c r="B9" s="53" t="s">
        <v>0</v>
      </c>
      <c r="C9" s="166" t="s">
        <v>431</v>
      </c>
      <c r="D9" s="166"/>
      <c r="E9" s="166"/>
      <c r="F9" s="166"/>
      <c r="G9" s="166"/>
      <c r="H9" s="166"/>
      <c r="I9" s="166"/>
      <c r="K9" s="76" t="s">
        <v>55</v>
      </c>
      <c r="V9" s="136"/>
      <c r="W9" s="136"/>
    </row>
    <row r="10" spans="1:23" x14ac:dyDescent="0.25">
      <c r="B10" s="53" t="s">
        <v>1</v>
      </c>
      <c r="C10" s="166" t="s">
        <v>432</v>
      </c>
      <c r="D10" s="166"/>
      <c r="E10" s="166"/>
      <c r="F10" s="166"/>
      <c r="G10" s="166"/>
      <c r="H10" s="166"/>
      <c r="I10" s="166"/>
      <c r="K10" s="10" t="s">
        <v>56</v>
      </c>
      <c r="V10" s="136"/>
      <c r="W10" s="136"/>
    </row>
    <row r="11" spans="1:23" x14ac:dyDescent="0.25">
      <c r="B11" s="105" t="s">
        <v>111</v>
      </c>
      <c r="C11" s="107">
        <v>0</v>
      </c>
      <c r="D11" s="106"/>
      <c r="E11" s="106"/>
      <c r="F11" s="116"/>
      <c r="G11" s="130"/>
      <c r="H11" s="130"/>
      <c r="I11" s="106"/>
      <c r="K11" s="10" t="s">
        <v>57</v>
      </c>
      <c r="V11" s="136"/>
      <c r="W11" s="136"/>
    </row>
    <row r="12" spans="1:23" ht="15.75" thickBot="1" x14ac:dyDescent="0.3">
      <c r="B12" s="1"/>
      <c r="C12" s="1"/>
      <c r="D12" s="26"/>
      <c r="E12" s="5"/>
      <c r="F12" s="117"/>
      <c r="G12" s="131"/>
      <c r="H12" s="131"/>
      <c r="I12" s="5"/>
      <c r="K12" s="10" t="s">
        <v>53</v>
      </c>
      <c r="V12" s="136"/>
      <c r="W12" s="136"/>
    </row>
    <row r="13" spans="1:23" ht="19.5" thickBot="1" x14ac:dyDescent="0.3">
      <c r="B13" s="143" t="s">
        <v>117</v>
      </c>
      <c r="C13" s="144"/>
      <c r="D13" s="144"/>
      <c r="E13" s="144"/>
      <c r="F13" s="144"/>
      <c r="G13" s="144"/>
      <c r="H13" s="144"/>
      <c r="I13" s="144"/>
      <c r="K13" s="10" t="s">
        <v>52</v>
      </c>
      <c r="V13" s="136"/>
      <c r="W13" s="136"/>
    </row>
    <row r="14" spans="1:23" x14ac:dyDescent="0.25">
      <c r="B14" s="168" t="s">
        <v>107</v>
      </c>
      <c r="C14" s="169"/>
      <c r="D14" s="169"/>
      <c r="E14" s="169"/>
      <c r="F14" s="169"/>
      <c r="G14" s="169"/>
      <c r="H14" s="169"/>
      <c r="I14" s="169"/>
      <c r="V14" s="136"/>
      <c r="W14" s="136"/>
    </row>
    <row r="15" spans="1:23" ht="38.25" customHeight="1" x14ac:dyDescent="0.25">
      <c r="B15" s="75" t="s">
        <v>3</v>
      </c>
      <c r="C15" s="34" t="s">
        <v>6</v>
      </c>
      <c r="D15" s="34" t="s">
        <v>4</v>
      </c>
      <c r="E15" s="34" t="s">
        <v>5</v>
      </c>
      <c r="F15" s="118" t="s">
        <v>32</v>
      </c>
      <c r="G15" s="132" t="s">
        <v>27</v>
      </c>
      <c r="H15" s="132" t="s">
        <v>49</v>
      </c>
      <c r="I15" s="34" t="s">
        <v>142</v>
      </c>
      <c r="V15" s="136"/>
      <c r="W15" s="136"/>
    </row>
    <row r="16" spans="1:23" ht="42.75" x14ac:dyDescent="0.25">
      <c r="A16">
        <v>1</v>
      </c>
      <c r="B16" s="108" t="s">
        <v>144</v>
      </c>
      <c r="C16" s="35" t="s">
        <v>16</v>
      </c>
      <c r="D16" s="27" t="s">
        <v>145</v>
      </c>
      <c r="E16" s="6">
        <v>32.118000000000002</v>
      </c>
      <c r="F16" s="119">
        <v>66.25</v>
      </c>
      <c r="G16" s="139">
        <f>ROUND(E16*F16,2)</f>
        <v>2127.8200000000002</v>
      </c>
      <c r="H16" s="36">
        <f>(G16*1.2)</f>
        <v>2553.384</v>
      </c>
      <c r="I16" s="82">
        <f>H16</f>
        <v>2553.384</v>
      </c>
      <c r="V16" s="136"/>
      <c r="W16" s="136"/>
    </row>
    <row r="17" spans="1:23" ht="42.75" x14ac:dyDescent="0.25">
      <c r="A17">
        <v>2</v>
      </c>
      <c r="B17" s="108" t="s">
        <v>146</v>
      </c>
      <c r="C17" s="35" t="s">
        <v>16</v>
      </c>
      <c r="D17" s="27" t="s">
        <v>145</v>
      </c>
      <c r="E17" s="6">
        <v>32.118000000000002</v>
      </c>
      <c r="F17" s="119">
        <v>11.25</v>
      </c>
      <c r="G17" s="139">
        <f t="shared" ref="G17:G79" si="0">ROUND(E17*F17,2)</f>
        <v>361.33</v>
      </c>
      <c r="H17" s="36">
        <f t="shared" ref="H17:H79" si="1">(G17*1.2)</f>
        <v>433.59599999999995</v>
      </c>
      <c r="I17" s="82">
        <f t="shared" ref="I17:I79" si="2">H17</f>
        <v>433.59599999999995</v>
      </c>
      <c r="V17" s="136"/>
      <c r="W17" s="136"/>
    </row>
    <row r="18" spans="1:23" ht="57" x14ac:dyDescent="0.25">
      <c r="A18">
        <v>3</v>
      </c>
      <c r="B18" s="108" t="s">
        <v>147</v>
      </c>
      <c r="C18" s="35" t="s">
        <v>16</v>
      </c>
      <c r="D18" s="27" t="s">
        <v>145</v>
      </c>
      <c r="E18" s="6">
        <v>34.01</v>
      </c>
      <c r="F18" s="119">
        <v>3.75</v>
      </c>
      <c r="G18" s="139">
        <f t="shared" si="0"/>
        <v>127.54</v>
      </c>
      <c r="H18" s="36">
        <f t="shared" si="1"/>
        <v>153.048</v>
      </c>
      <c r="I18" s="82">
        <f t="shared" si="2"/>
        <v>153.048</v>
      </c>
      <c r="V18" s="136"/>
      <c r="W18" s="136"/>
    </row>
    <row r="19" spans="1:23" ht="42.75" x14ac:dyDescent="0.25">
      <c r="A19">
        <v>4</v>
      </c>
      <c r="B19" s="108" t="s">
        <v>148</v>
      </c>
      <c r="C19" s="35" t="s">
        <v>16</v>
      </c>
      <c r="D19" s="27" t="s">
        <v>145</v>
      </c>
      <c r="E19" s="6">
        <v>34.01</v>
      </c>
      <c r="F19" s="119">
        <v>6.75</v>
      </c>
      <c r="G19" s="139">
        <f t="shared" si="0"/>
        <v>229.57</v>
      </c>
      <c r="H19" s="36">
        <f t="shared" si="1"/>
        <v>275.48399999999998</v>
      </c>
      <c r="I19" s="82">
        <f t="shared" si="2"/>
        <v>275.48399999999998</v>
      </c>
      <c r="V19" s="136"/>
      <c r="W19" s="136"/>
    </row>
    <row r="20" spans="1:23" ht="28.5" x14ac:dyDescent="0.25">
      <c r="A20">
        <v>5</v>
      </c>
      <c r="B20" s="108" t="s">
        <v>149</v>
      </c>
      <c r="C20" s="35" t="s">
        <v>16</v>
      </c>
      <c r="D20" s="27" t="s">
        <v>145</v>
      </c>
      <c r="E20" s="6">
        <v>34.01</v>
      </c>
      <c r="F20" s="119">
        <v>1.25</v>
      </c>
      <c r="G20" s="139">
        <f t="shared" si="0"/>
        <v>42.51</v>
      </c>
      <c r="H20" s="36">
        <f t="shared" si="1"/>
        <v>51.011999999999993</v>
      </c>
      <c r="I20" s="82">
        <f t="shared" si="2"/>
        <v>51.011999999999993</v>
      </c>
      <c r="V20" s="136"/>
      <c r="W20" s="136"/>
    </row>
    <row r="21" spans="1:23" ht="28.5" x14ac:dyDescent="0.25">
      <c r="A21">
        <v>6</v>
      </c>
      <c r="B21" s="108" t="s">
        <v>150</v>
      </c>
      <c r="C21" s="35" t="s">
        <v>16</v>
      </c>
      <c r="D21" s="27" t="s">
        <v>151</v>
      </c>
      <c r="E21" s="6">
        <v>195.19</v>
      </c>
      <c r="F21" s="119">
        <v>1</v>
      </c>
      <c r="G21" s="139">
        <f t="shared" si="0"/>
        <v>195.19</v>
      </c>
      <c r="H21" s="36">
        <f t="shared" si="1"/>
        <v>234.22799999999998</v>
      </c>
      <c r="I21" s="82">
        <f t="shared" si="2"/>
        <v>234.22799999999998</v>
      </c>
      <c r="V21" s="136"/>
      <c r="W21" s="136"/>
    </row>
    <row r="22" spans="1:23" x14ac:dyDescent="0.25">
      <c r="A22">
        <v>7</v>
      </c>
      <c r="B22" s="108" t="s">
        <v>152</v>
      </c>
      <c r="C22" s="35" t="s">
        <v>16</v>
      </c>
      <c r="D22" s="27" t="s">
        <v>153</v>
      </c>
      <c r="E22" s="6">
        <v>6.0309999999999997</v>
      </c>
      <c r="F22" s="119">
        <v>12.25</v>
      </c>
      <c r="G22" s="139">
        <f t="shared" si="0"/>
        <v>73.88</v>
      </c>
      <c r="H22" s="36">
        <f t="shared" si="1"/>
        <v>88.655999999999992</v>
      </c>
      <c r="I22" s="82">
        <f t="shared" si="2"/>
        <v>88.655999999999992</v>
      </c>
      <c r="V22" s="136"/>
      <c r="W22" s="136"/>
    </row>
    <row r="23" spans="1:23" ht="28.5" x14ac:dyDescent="0.25">
      <c r="A23">
        <v>8</v>
      </c>
      <c r="B23" s="108" t="s">
        <v>154</v>
      </c>
      <c r="C23" s="35" t="s">
        <v>16</v>
      </c>
      <c r="D23" s="27" t="s">
        <v>151</v>
      </c>
      <c r="E23" s="6">
        <v>47.716000000000001</v>
      </c>
      <c r="F23" s="119">
        <v>0.75</v>
      </c>
      <c r="G23" s="139">
        <f t="shared" si="0"/>
        <v>35.79</v>
      </c>
      <c r="H23" s="36">
        <f t="shared" si="1"/>
        <v>42.948</v>
      </c>
      <c r="I23" s="82">
        <f t="shared" si="2"/>
        <v>42.948</v>
      </c>
      <c r="V23" s="136"/>
      <c r="W23" s="136"/>
    </row>
    <row r="24" spans="1:23" ht="42.75" x14ac:dyDescent="0.25">
      <c r="A24">
        <v>9</v>
      </c>
      <c r="B24" s="108" t="s">
        <v>155</v>
      </c>
      <c r="C24" s="35" t="s">
        <v>16</v>
      </c>
      <c r="D24" s="27" t="s">
        <v>151</v>
      </c>
      <c r="E24" s="6">
        <v>1</v>
      </c>
      <c r="F24" s="119">
        <v>17.25</v>
      </c>
      <c r="G24" s="139">
        <f t="shared" si="0"/>
        <v>17.25</v>
      </c>
      <c r="H24" s="36">
        <f t="shared" si="1"/>
        <v>20.7</v>
      </c>
      <c r="I24" s="82">
        <f t="shared" si="2"/>
        <v>20.7</v>
      </c>
      <c r="V24" s="136"/>
      <c r="W24" s="136"/>
    </row>
    <row r="25" spans="1:23" ht="42.75" x14ac:dyDescent="0.25">
      <c r="A25">
        <v>10</v>
      </c>
      <c r="B25" s="108" t="s">
        <v>156</v>
      </c>
      <c r="C25" s="35" t="s">
        <v>16</v>
      </c>
      <c r="D25" s="27" t="s">
        <v>151</v>
      </c>
      <c r="E25" s="6">
        <v>1</v>
      </c>
      <c r="F25" s="119">
        <v>5</v>
      </c>
      <c r="G25" s="139">
        <f t="shared" si="0"/>
        <v>5</v>
      </c>
      <c r="H25" s="36">
        <f t="shared" si="1"/>
        <v>6</v>
      </c>
      <c r="I25" s="82">
        <f t="shared" si="2"/>
        <v>6</v>
      </c>
      <c r="V25" s="136"/>
      <c r="W25" s="136"/>
    </row>
    <row r="26" spans="1:23" ht="28.5" x14ac:dyDescent="0.25">
      <c r="A26">
        <v>11</v>
      </c>
      <c r="B26" s="108" t="s">
        <v>157</v>
      </c>
      <c r="C26" s="35" t="s">
        <v>16</v>
      </c>
      <c r="D26" s="27" t="s">
        <v>145</v>
      </c>
      <c r="E26" s="6">
        <v>3</v>
      </c>
      <c r="F26" s="119">
        <v>31.25</v>
      </c>
      <c r="G26" s="139">
        <f t="shared" si="0"/>
        <v>93.75</v>
      </c>
      <c r="H26" s="36">
        <f t="shared" si="1"/>
        <v>112.5</v>
      </c>
      <c r="I26" s="82">
        <f t="shared" si="2"/>
        <v>112.5</v>
      </c>
      <c r="V26" s="136"/>
      <c r="W26" s="136"/>
    </row>
    <row r="27" spans="1:23" ht="28.5" x14ac:dyDescent="0.25">
      <c r="A27">
        <v>12</v>
      </c>
      <c r="B27" s="108" t="s">
        <v>158</v>
      </c>
      <c r="C27" s="35" t="s">
        <v>16</v>
      </c>
      <c r="D27" s="27" t="s">
        <v>151</v>
      </c>
      <c r="E27" s="6">
        <v>408.03500000000003</v>
      </c>
      <c r="F27" s="119">
        <v>6.25</v>
      </c>
      <c r="G27" s="139">
        <f t="shared" si="0"/>
        <v>2550.2199999999998</v>
      </c>
      <c r="H27" s="36">
        <f t="shared" si="1"/>
        <v>3060.2639999999997</v>
      </c>
      <c r="I27" s="82">
        <f t="shared" si="2"/>
        <v>3060.2639999999997</v>
      </c>
      <c r="V27" s="136"/>
      <c r="W27" s="136"/>
    </row>
    <row r="28" spans="1:23" ht="42.75" x14ac:dyDescent="0.25">
      <c r="A28">
        <v>13</v>
      </c>
      <c r="B28" s="108" t="s">
        <v>159</v>
      </c>
      <c r="C28" s="35" t="s">
        <v>16</v>
      </c>
      <c r="D28" s="27" t="s">
        <v>151</v>
      </c>
      <c r="E28" s="6">
        <v>40.951999999999998</v>
      </c>
      <c r="F28" s="119">
        <v>1</v>
      </c>
      <c r="G28" s="139">
        <f t="shared" si="0"/>
        <v>40.950000000000003</v>
      </c>
      <c r="H28" s="36">
        <f t="shared" si="1"/>
        <v>49.14</v>
      </c>
      <c r="I28" s="82">
        <f t="shared" si="2"/>
        <v>49.14</v>
      </c>
      <c r="V28" s="136"/>
      <c r="W28" s="136"/>
    </row>
    <row r="29" spans="1:23" x14ac:dyDescent="0.25">
      <c r="A29">
        <v>14</v>
      </c>
      <c r="B29" s="108" t="s">
        <v>160</v>
      </c>
      <c r="C29" s="35" t="s">
        <v>16</v>
      </c>
      <c r="D29" s="27" t="s">
        <v>161</v>
      </c>
      <c r="E29" s="6">
        <v>27.027999999999999</v>
      </c>
      <c r="F29" s="119">
        <v>13.75</v>
      </c>
      <c r="G29" s="139">
        <f t="shared" si="0"/>
        <v>371.64</v>
      </c>
      <c r="H29" s="36">
        <f t="shared" si="1"/>
        <v>445.96799999999996</v>
      </c>
      <c r="I29" s="82">
        <f t="shared" si="2"/>
        <v>445.96799999999996</v>
      </c>
      <c r="V29" s="136"/>
      <c r="W29" s="136"/>
    </row>
    <row r="30" spans="1:23" ht="42.75" x14ac:dyDescent="0.25">
      <c r="A30">
        <v>15</v>
      </c>
      <c r="B30" s="108" t="s">
        <v>162</v>
      </c>
      <c r="C30" s="35" t="s">
        <v>16</v>
      </c>
      <c r="D30" s="27" t="s">
        <v>151</v>
      </c>
      <c r="E30" s="6">
        <v>50.378</v>
      </c>
      <c r="F30" s="119">
        <v>1.25</v>
      </c>
      <c r="G30" s="139">
        <f t="shared" si="0"/>
        <v>62.97</v>
      </c>
      <c r="H30" s="36">
        <f t="shared" si="1"/>
        <v>75.563999999999993</v>
      </c>
      <c r="I30" s="82">
        <f t="shared" si="2"/>
        <v>75.563999999999993</v>
      </c>
      <c r="V30" s="136"/>
      <c r="W30" s="136"/>
    </row>
    <row r="31" spans="1:23" ht="57" x14ac:dyDescent="0.25">
      <c r="A31">
        <v>16</v>
      </c>
      <c r="B31" s="108" t="s">
        <v>163</v>
      </c>
      <c r="C31" s="35" t="s">
        <v>16</v>
      </c>
      <c r="D31" s="27" t="s">
        <v>151</v>
      </c>
      <c r="E31" s="6">
        <v>408.03500000000003</v>
      </c>
      <c r="F31" s="119">
        <v>7.25</v>
      </c>
      <c r="G31" s="139">
        <f t="shared" si="0"/>
        <v>2958.25</v>
      </c>
      <c r="H31" s="36">
        <f t="shared" si="1"/>
        <v>3549.9</v>
      </c>
      <c r="I31" s="82">
        <f t="shared" si="2"/>
        <v>3549.9</v>
      </c>
      <c r="V31" s="136"/>
      <c r="W31" s="136"/>
    </row>
    <row r="32" spans="1:23" ht="42.75" x14ac:dyDescent="0.25">
      <c r="A32">
        <v>17</v>
      </c>
      <c r="B32" s="108" t="s">
        <v>164</v>
      </c>
      <c r="C32" s="35" t="s">
        <v>16</v>
      </c>
      <c r="D32" s="27" t="s">
        <v>151</v>
      </c>
      <c r="E32" s="6">
        <v>379.851</v>
      </c>
      <c r="F32" s="119">
        <v>13.5</v>
      </c>
      <c r="G32" s="139">
        <f t="shared" si="0"/>
        <v>5127.99</v>
      </c>
      <c r="H32" s="36">
        <f t="shared" si="1"/>
        <v>6153.5879999999997</v>
      </c>
      <c r="I32" s="82">
        <f t="shared" si="2"/>
        <v>6153.5879999999997</v>
      </c>
      <c r="V32" s="136"/>
      <c r="W32" s="136"/>
    </row>
    <row r="33" spans="1:23" ht="42.75" x14ac:dyDescent="0.25">
      <c r="A33">
        <v>18</v>
      </c>
      <c r="B33" s="108" t="s">
        <v>165</v>
      </c>
      <c r="C33" s="35" t="s">
        <v>16</v>
      </c>
      <c r="D33" s="27" t="s">
        <v>151</v>
      </c>
      <c r="E33" s="6">
        <v>28.184000000000001</v>
      </c>
      <c r="F33" s="119">
        <v>25.25</v>
      </c>
      <c r="G33" s="139">
        <f t="shared" si="0"/>
        <v>711.65</v>
      </c>
      <c r="H33" s="36">
        <f t="shared" si="1"/>
        <v>853.9799999999999</v>
      </c>
      <c r="I33" s="82">
        <f t="shared" si="2"/>
        <v>853.9799999999999</v>
      </c>
      <c r="V33" s="136"/>
      <c r="W33" s="136"/>
    </row>
    <row r="34" spans="1:23" ht="42.75" x14ac:dyDescent="0.25">
      <c r="A34">
        <v>19</v>
      </c>
      <c r="B34" s="108" t="s">
        <v>166</v>
      </c>
      <c r="C34" s="35" t="s">
        <v>16</v>
      </c>
      <c r="D34" s="27" t="s">
        <v>151</v>
      </c>
      <c r="E34" s="6">
        <v>113.955</v>
      </c>
      <c r="F34" s="119">
        <v>7.75</v>
      </c>
      <c r="G34" s="139">
        <f t="shared" si="0"/>
        <v>883.15</v>
      </c>
      <c r="H34" s="36">
        <f t="shared" si="1"/>
        <v>1059.78</v>
      </c>
      <c r="I34" s="82">
        <f t="shared" si="2"/>
        <v>1059.78</v>
      </c>
      <c r="V34" s="136"/>
      <c r="W34" s="136"/>
    </row>
    <row r="35" spans="1:23" ht="42.75" x14ac:dyDescent="0.25">
      <c r="A35">
        <v>20</v>
      </c>
      <c r="B35" s="108" t="s">
        <v>167</v>
      </c>
      <c r="C35" s="35" t="s">
        <v>16</v>
      </c>
      <c r="D35" s="27" t="s">
        <v>151</v>
      </c>
      <c r="E35" s="6">
        <v>93.706000000000003</v>
      </c>
      <c r="F35" s="119">
        <v>3</v>
      </c>
      <c r="G35" s="139">
        <f t="shared" si="0"/>
        <v>281.12</v>
      </c>
      <c r="H35" s="36">
        <f t="shared" si="1"/>
        <v>337.34399999999999</v>
      </c>
      <c r="I35" s="82">
        <f t="shared" si="2"/>
        <v>337.34399999999999</v>
      </c>
      <c r="V35" s="136"/>
      <c r="W35" s="136"/>
    </row>
    <row r="36" spans="1:23" ht="28.5" x14ac:dyDescent="0.25">
      <c r="A36">
        <v>21</v>
      </c>
      <c r="B36" s="108" t="s">
        <v>168</v>
      </c>
      <c r="C36" s="35" t="s">
        <v>16</v>
      </c>
      <c r="D36" s="27" t="s">
        <v>151</v>
      </c>
      <c r="E36" s="6">
        <v>408.03500000000003</v>
      </c>
      <c r="F36" s="119">
        <v>3</v>
      </c>
      <c r="G36" s="139">
        <f t="shared" si="0"/>
        <v>1224.1099999999999</v>
      </c>
      <c r="H36" s="36">
        <f t="shared" si="1"/>
        <v>1468.9319999999998</v>
      </c>
      <c r="I36" s="82">
        <f t="shared" si="2"/>
        <v>1468.9319999999998</v>
      </c>
      <c r="V36" s="136"/>
      <c r="W36" s="136"/>
    </row>
    <row r="37" spans="1:23" ht="57" x14ac:dyDescent="0.25">
      <c r="A37">
        <v>22</v>
      </c>
      <c r="B37" s="108" t="s">
        <v>169</v>
      </c>
      <c r="C37" s="35" t="s">
        <v>16</v>
      </c>
      <c r="D37" s="27" t="s">
        <v>151</v>
      </c>
      <c r="E37" s="6">
        <v>93.706000000000003</v>
      </c>
      <c r="F37" s="119">
        <v>6.75</v>
      </c>
      <c r="G37" s="139">
        <f t="shared" si="0"/>
        <v>632.52</v>
      </c>
      <c r="H37" s="36">
        <f t="shared" si="1"/>
        <v>759.024</v>
      </c>
      <c r="I37" s="82">
        <f t="shared" si="2"/>
        <v>759.024</v>
      </c>
      <c r="V37" s="136"/>
      <c r="W37" s="136"/>
    </row>
    <row r="38" spans="1:23" ht="42.75" x14ac:dyDescent="0.25">
      <c r="A38">
        <v>23</v>
      </c>
      <c r="B38" s="108" t="s">
        <v>170</v>
      </c>
      <c r="C38" s="35" t="s">
        <v>16</v>
      </c>
      <c r="D38" s="27" t="s">
        <v>151</v>
      </c>
      <c r="E38" s="6">
        <v>113.955</v>
      </c>
      <c r="F38" s="119">
        <v>3</v>
      </c>
      <c r="G38" s="139">
        <f t="shared" si="0"/>
        <v>341.87</v>
      </c>
      <c r="H38" s="36">
        <f t="shared" si="1"/>
        <v>410.24399999999997</v>
      </c>
      <c r="I38" s="82">
        <f t="shared" si="2"/>
        <v>410.24399999999997</v>
      </c>
      <c r="V38" s="136"/>
      <c r="W38" s="136"/>
    </row>
    <row r="39" spans="1:23" ht="42.75" x14ac:dyDescent="0.25">
      <c r="A39">
        <v>24</v>
      </c>
      <c r="B39" s="108" t="s">
        <v>171</v>
      </c>
      <c r="C39" s="35" t="s">
        <v>16</v>
      </c>
      <c r="D39" s="27" t="s">
        <v>151</v>
      </c>
      <c r="E39" s="6">
        <v>334.86500000000001</v>
      </c>
      <c r="F39" s="119">
        <v>62.5</v>
      </c>
      <c r="G39" s="139">
        <f t="shared" si="0"/>
        <v>20929.060000000001</v>
      </c>
      <c r="H39" s="36">
        <f t="shared" si="1"/>
        <v>25114.871999999999</v>
      </c>
      <c r="I39" s="82">
        <f t="shared" si="2"/>
        <v>25114.871999999999</v>
      </c>
      <c r="V39" s="136"/>
      <c r="W39" s="136"/>
    </row>
    <row r="40" spans="1:23" ht="42.75" x14ac:dyDescent="0.25">
      <c r="A40">
        <v>25</v>
      </c>
      <c r="B40" s="108" t="s">
        <v>172</v>
      </c>
      <c r="C40" s="35" t="s">
        <v>16</v>
      </c>
      <c r="D40" s="27" t="s">
        <v>151</v>
      </c>
      <c r="E40" s="6">
        <v>44.985999999999997</v>
      </c>
      <c r="F40" s="119">
        <v>41.5</v>
      </c>
      <c r="G40" s="139">
        <f t="shared" si="0"/>
        <v>1866.92</v>
      </c>
      <c r="H40" s="36">
        <f t="shared" si="1"/>
        <v>2240.3040000000001</v>
      </c>
      <c r="I40" s="82">
        <f t="shared" si="2"/>
        <v>2240.3040000000001</v>
      </c>
      <c r="V40" s="136"/>
      <c r="W40" s="136"/>
    </row>
    <row r="41" spans="1:23" ht="42.75" x14ac:dyDescent="0.25">
      <c r="A41">
        <v>26</v>
      </c>
      <c r="B41" s="108" t="s">
        <v>173</v>
      </c>
      <c r="C41" s="35" t="s">
        <v>16</v>
      </c>
      <c r="D41" s="27" t="s">
        <v>151</v>
      </c>
      <c r="E41" s="6">
        <v>28.184000000000001</v>
      </c>
      <c r="F41" s="119">
        <v>42.25</v>
      </c>
      <c r="G41" s="139">
        <f t="shared" si="0"/>
        <v>1190.77</v>
      </c>
      <c r="H41" s="36">
        <f t="shared" si="1"/>
        <v>1428.924</v>
      </c>
      <c r="I41" s="82">
        <f t="shared" si="2"/>
        <v>1428.924</v>
      </c>
      <c r="V41" s="136"/>
      <c r="W41" s="136"/>
    </row>
    <row r="42" spans="1:23" ht="42.75" x14ac:dyDescent="0.25">
      <c r="A42">
        <v>27</v>
      </c>
      <c r="B42" s="108" t="s">
        <v>174</v>
      </c>
      <c r="C42" s="35" t="s">
        <v>16</v>
      </c>
      <c r="D42" s="27" t="s">
        <v>151</v>
      </c>
      <c r="E42" s="6">
        <v>65.522000000000006</v>
      </c>
      <c r="F42" s="119">
        <v>38.25</v>
      </c>
      <c r="G42" s="139">
        <f t="shared" si="0"/>
        <v>2506.2199999999998</v>
      </c>
      <c r="H42" s="36">
        <f t="shared" si="1"/>
        <v>3007.4639999999995</v>
      </c>
      <c r="I42" s="82">
        <f t="shared" si="2"/>
        <v>3007.4639999999995</v>
      </c>
      <c r="V42" s="136"/>
      <c r="W42" s="136"/>
    </row>
    <row r="43" spans="1:23" ht="57" x14ac:dyDescent="0.25">
      <c r="A43">
        <v>28</v>
      </c>
      <c r="B43" s="108" t="s">
        <v>175</v>
      </c>
      <c r="C43" s="35" t="s">
        <v>16</v>
      </c>
      <c r="D43" s="27" t="s">
        <v>176</v>
      </c>
      <c r="E43" s="6">
        <v>81.903000000000006</v>
      </c>
      <c r="F43" s="119">
        <v>7.75</v>
      </c>
      <c r="G43" s="139">
        <f t="shared" si="0"/>
        <v>634.75</v>
      </c>
      <c r="H43" s="36">
        <f t="shared" si="1"/>
        <v>761.69999999999993</v>
      </c>
      <c r="I43" s="82">
        <f t="shared" si="2"/>
        <v>761.69999999999993</v>
      </c>
      <c r="V43" s="136"/>
      <c r="W43" s="136"/>
    </row>
    <row r="44" spans="1:23" ht="28.5" x14ac:dyDescent="0.25">
      <c r="A44">
        <v>29</v>
      </c>
      <c r="B44" s="108" t="s">
        <v>177</v>
      </c>
      <c r="C44" s="35" t="s">
        <v>16</v>
      </c>
      <c r="D44" s="27" t="s">
        <v>40</v>
      </c>
      <c r="E44" s="6">
        <v>85.998000000000005</v>
      </c>
      <c r="F44" s="119">
        <v>4.25</v>
      </c>
      <c r="G44" s="139">
        <f t="shared" si="0"/>
        <v>365.49</v>
      </c>
      <c r="H44" s="36">
        <f t="shared" si="1"/>
        <v>438.58800000000002</v>
      </c>
      <c r="I44" s="82">
        <f t="shared" si="2"/>
        <v>438.58800000000002</v>
      </c>
      <c r="V44" s="136"/>
      <c r="W44" s="136"/>
    </row>
    <row r="45" spans="1:23" ht="57" x14ac:dyDescent="0.25">
      <c r="A45">
        <v>30</v>
      </c>
      <c r="B45" s="108" t="s">
        <v>178</v>
      </c>
      <c r="C45" s="35" t="s">
        <v>16</v>
      </c>
      <c r="D45" s="27" t="s">
        <v>151</v>
      </c>
      <c r="E45" s="6">
        <v>413.42700000000002</v>
      </c>
      <c r="F45" s="119">
        <v>2</v>
      </c>
      <c r="G45" s="139">
        <f t="shared" si="0"/>
        <v>826.85</v>
      </c>
      <c r="H45" s="36">
        <f t="shared" si="1"/>
        <v>992.22</v>
      </c>
      <c r="I45" s="82">
        <f t="shared" si="2"/>
        <v>992.22</v>
      </c>
      <c r="V45" s="136"/>
      <c r="W45" s="136"/>
    </row>
    <row r="46" spans="1:23" ht="71.25" x14ac:dyDescent="0.25">
      <c r="A46">
        <v>31</v>
      </c>
      <c r="B46" s="108" t="s">
        <v>179</v>
      </c>
      <c r="C46" s="35" t="s">
        <v>16</v>
      </c>
      <c r="D46" s="27" t="s">
        <v>151</v>
      </c>
      <c r="E46" s="6">
        <v>1240.2809999999999</v>
      </c>
      <c r="F46" s="119">
        <v>2</v>
      </c>
      <c r="G46" s="139">
        <f t="shared" si="0"/>
        <v>2480.56</v>
      </c>
      <c r="H46" s="36">
        <f t="shared" si="1"/>
        <v>2976.672</v>
      </c>
      <c r="I46" s="82">
        <f t="shared" si="2"/>
        <v>2976.672</v>
      </c>
      <c r="V46" s="136"/>
      <c r="W46" s="136"/>
    </row>
    <row r="47" spans="1:23" ht="57" x14ac:dyDescent="0.25">
      <c r="A47">
        <v>32</v>
      </c>
      <c r="B47" s="108" t="s">
        <v>180</v>
      </c>
      <c r="C47" s="35" t="s">
        <v>16</v>
      </c>
      <c r="D47" s="27" t="s">
        <v>151</v>
      </c>
      <c r="E47" s="6">
        <v>413.42700000000002</v>
      </c>
      <c r="F47" s="119">
        <v>1.75</v>
      </c>
      <c r="G47" s="139">
        <f t="shared" si="0"/>
        <v>723.5</v>
      </c>
      <c r="H47" s="36">
        <f t="shared" si="1"/>
        <v>868.19999999999993</v>
      </c>
      <c r="I47" s="82">
        <f t="shared" si="2"/>
        <v>868.19999999999993</v>
      </c>
      <c r="V47" s="136"/>
      <c r="W47" s="136"/>
    </row>
    <row r="48" spans="1:23" ht="28.5" x14ac:dyDescent="0.25">
      <c r="A48">
        <v>33</v>
      </c>
      <c r="B48" s="108" t="s">
        <v>181</v>
      </c>
      <c r="C48" s="35" t="s">
        <v>16</v>
      </c>
      <c r="D48" s="27" t="s">
        <v>151</v>
      </c>
      <c r="E48" s="6">
        <v>371.56</v>
      </c>
      <c r="F48" s="119">
        <v>3.75</v>
      </c>
      <c r="G48" s="139">
        <f t="shared" si="0"/>
        <v>1393.35</v>
      </c>
      <c r="H48" s="36">
        <f t="shared" si="1"/>
        <v>1672.0199999999998</v>
      </c>
      <c r="I48" s="82">
        <f t="shared" si="2"/>
        <v>1672.0199999999998</v>
      </c>
      <c r="V48" s="136"/>
      <c r="W48" s="136"/>
    </row>
    <row r="49" spans="1:23" x14ac:dyDescent="0.25">
      <c r="A49">
        <v>34</v>
      </c>
      <c r="B49" s="108" t="s">
        <v>182</v>
      </c>
      <c r="C49" s="35" t="s">
        <v>16</v>
      </c>
      <c r="D49" s="27" t="s">
        <v>176</v>
      </c>
      <c r="E49" s="6">
        <v>77.69</v>
      </c>
      <c r="F49" s="119">
        <v>9.25</v>
      </c>
      <c r="G49" s="139">
        <f t="shared" si="0"/>
        <v>718.63</v>
      </c>
      <c r="H49" s="36">
        <f t="shared" si="1"/>
        <v>862.35599999999999</v>
      </c>
      <c r="I49" s="82">
        <f t="shared" si="2"/>
        <v>862.35599999999999</v>
      </c>
      <c r="V49" s="136"/>
      <c r="W49" s="136"/>
    </row>
    <row r="50" spans="1:23" x14ac:dyDescent="0.25">
      <c r="A50">
        <v>35</v>
      </c>
      <c r="B50" s="108" t="s">
        <v>183</v>
      </c>
      <c r="C50" s="35" t="s">
        <v>16</v>
      </c>
      <c r="D50" s="27" t="s">
        <v>176</v>
      </c>
      <c r="E50" s="6">
        <v>135.27000000000001</v>
      </c>
      <c r="F50" s="119">
        <v>2.5</v>
      </c>
      <c r="G50" s="139">
        <f t="shared" si="0"/>
        <v>338.18</v>
      </c>
      <c r="H50" s="36">
        <f t="shared" si="1"/>
        <v>405.81599999999997</v>
      </c>
      <c r="I50" s="82">
        <f t="shared" si="2"/>
        <v>405.81599999999997</v>
      </c>
      <c r="V50" s="136"/>
      <c r="W50" s="136"/>
    </row>
    <row r="51" spans="1:23" ht="28.5" x14ac:dyDescent="0.25">
      <c r="A51">
        <v>36</v>
      </c>
      <c r="B51" s="108" t="s">
        <v>184</v>
      </c>
      <c r="C51" s="35" t="s">
        <v>16</v>
      </c>
      <c r="D51" s="27" t="s">
        <v>176</v>
      </c>
      <c r="E51" s="6">
        <v>30.86</v>
      </c>
      <c r="F51" s="119">
        <v>3.5</v>
      </c>
      <c r="G51" s="139">
        <f t="shared" si="0"/>
        <v>108.01</v>
      </c>
      <c r="H51" s="36">
        <f t="shared" si="1"/>
        <v>129.61199999999999</v>
      </c>
      <c r="I51" s="82">
        <f t="shared" si="2"/>
        <v>129.61199999999999</v>
      </c>
      <c r="V51" s="136"/>
      <c r="W51" s="136"/>
    </row>
    <row r="52" spans="1:23" ht="28.5" x14ac:dyDescent="0.25">
      <c r="A52">
        <v>37</v>
      </c>
      <c r="B52" s="108" t="s">
        <v>185</v>
      </c>
      <c r="C52" s="35" t="s">
        <v>16</v>
      </c>
      <c r="D52" s="27" t="s">
        <v>176</v>
      </c>
      <c r="E52" s="6">
        <v>128.53</v>
      </c>
      <c r="F52" s="119">
        <v>4.25</v>
      </c>
      <c r="G52" s="139">
        <f t="shared" si="0"/>
        <v>546.25</v>
      </c>
      <c r="H52" s="36">
        <f t="shared" si="1"/>
        <v>655.5</v>
      </c>
      <c r="I52" s="82">
        <f t="shared" si="2"/>
        <v>655.5</v>
      </c>
      <c r="V52" s="136"/>
      <c r="W52" s="136"/>
    </row>
    <row r="53" spans="1:23" ht="57" x14ac:dyDescent="0.25">
      <c r="A53">
        <v>38</v>
      </c>
      <c r="B53" s="108" t="s">
        <v>186</v>
      </c>
      <c r="C53" s="35" t="s">
        <v>16</v>
      </c>
      <c r="D53" s="27" t="s">
        <v>151</v>
      </c>
      <c r="E53" s="6">
        <v>408.03500000000003</v>
      </c>
      <c r="F53" s="119">
        <v>0.75</v>
      </c>
      <c r="G53" s="139">
        <f t="shared" si="0"/>
        <v>306.02999999999997</v>
      </c>
      <c r="H53" s="36">
        <f t="shared" si="1"/>
        <v>367.23599999999993</v>
      </c>
      <c r="I53" s="82">
        <f t="shared" si="2"/>
        <v>367.23599999999993</v>
      </c>
      <c r="V53" s="136"/>
      <c r="W53" s="136"/>
    </row>
    <row r="54" spans="1:23" ht="42.75" x14ac:dyDescent="0.25">
      <c r="A54">
        <v>39</v>
      </c>
      <c r="B54" s="108" t="s">
        <v>187</v>
      </c>
      <c r="C54" s="35" t="s">
        <v>16</v>
      </c>
      <c r="D54" s="27" t="s">
        <v>151</v>
      </c>
      <c r="E54" s="6">
        <v>33.962000000000003</v>
      </c>
      <c r="F54" s="119">
        <v>6.25</v>
      </c>
      <c r="G54" s="139">
        <f t="shared" si="0"/>
        <v>212.26</v>
      </c>
      <c r="H54" s="36">
        <f t="shared" si="1"/>
        <v>254.71199999999999</v>
      </c>
      <c r="I54" s="82">
        <f t="shared" si="2"/>
        <v>254.71199999999999</v>
      </c>
      <c r="V54" s="136"/>
      <c r="W54" s="136"/>
    </row>
    <row r="55" spans="1:23" ht="57" x14ac:dyDescent="0.25">
      <c r="A55">
        <v>40</v>
      </c>
      <c r="B55" s="108" t="s">
        <v>188</v>
      </c>
      <c r="C55" s="35" t="s">
        <v>16</v>
      </c>
      <c r="D55" s="27" t="s">
        <v>161</v>
      </c>
      <c r="E55" s="6">
        <v>63.042000000000002</v>
      </c>
      <c r="F55" s="119">
        <v>8.25</v>
      </c>
      <c r="G55" s="139">
        <f t="shared" si="0"/>
        <v>520.1</v>
      </c>
      <c r="H55" s="36">
        <f t="shared" si="1"/>
        <v>624.12</v>
      </c>
      <c r="I55" s="82">
        <f t="shared" si="2"/>
        <v>624.12</v>
      </c>
      <c r="V55" s="136"/>
      <c r="W55" s="136"/>
    </row>
    <row r="56" spans="1:23" ht="28.5" x14ac:dyDescent="0.25">
      <c r="A56">
        <v>41</v>
      </c>
      <c r="B56" s="108" t="s">
        <v>189</v>
      </c>
      <c r="C56" s="35" t="s">
        <v>16</v>
      </c>
      <c r="D56" s="27" t="s">
        <v>176</v>
      </c>
      <c r="E56" s="6">
        <v>18</v>
      </c>
      <c r="F56" s="119">
        <v>30.25</v>
      </c>
      <c r="G56" s="139">
        <f t="shared" si="0"/>
        <v>544.5</v>
      </c>
      <c r="H56" s="36">
        <f t="shared" si="1"/>
        <v>653.4</v>
      </c>
      <c r="I56" s="82">
        <f t="shared" si="2"/>
        <v>653.4</v>
      </c>
      <c r="V56" s="136"/>
      <c r="W56" s="136"/>
    </row>
    <row r="57" spans="1:23" ht="28.5" x14ac:dyDescent="0.25">
      <c r="A57">
        <v>42</v>
      </c>
      <c r="B57" s="108" t="s">
        <v>190</v>
      </c>
      <c r="C57" s="35" t="s">
        <v>16</v>
      </c>
      <c r="D57" s="27" t="s">
        <v>176</v>
      </c>
      <c r="E57" s="6">
        <v>18</v>
      </c>
      <c r="F57" s="119">
        <v>6.5</v>
      </c>
      <c r="G57" s="139">
        <f t="shared" si="0"/>
        <v>117</v>
      </c>
      <c r="H57" s="36">
        <f t="shared" si="1"/>
        <v>140.4</v>
      </c>
      <c r="I57" s="82">
        <f t="shared" si="2"/>
        <v>140.4</v>
      </c>
      <c r="V57" s="136"/>
      <c r="W57" s="136"/>
    </row>
    <row r="58" spans="1:23" ht="28.5" x14ac:dyDescent="0.25">
      <c r="A58">
        <v>43</v>
      </c>
      <c r="B58" s="108" t="s">
        <v>191</v>
      </c>
      <c r="C58" s="35" t="s">
        <v>16</v>
      </c>
      <c r="D58" s="27" t="s">
        <v>161</v>
      </c>
      <c r="E58" s="6">
        <v>63.042000000000002</v>
      </c>
      <c r="F58" s="119">
        <v>13.25</v>
      </c>
      <c r="G58" s="139">
        <f t="shared" si="0"/>
        <v>835.31</v>
      </c>
      <c r="H58" s="36">
        <f t="shared" si="1"/>
        <v>1002.3719999999998</v>
      </c>
      <c r="I58" s="82">
        <f t="shared" si="2"/>
        <v>1002.3719999999998</v>
      </c>
      <c r="V58" s="136"/>
      <c r="W58" s="136"/>
    </row>
    <row r="59" spans="1:23" ht="42.75" x14ac:dyDescent="0.25">
      <c r="A59">
        <v>44</v>
      </c>
      <c r="B59" s="108" t="s">
        <v>192</v>
      </c>
      <c r="C59" s="35" t="s">
        <v>16</v>
      </c>
      <c r="D59" s="27" t="s">
        <v>161</v>
      </c>
      <c r="E59" s="6">
        <v>945.63</v>
      </c>
      <c r="F59" s="119">
        <v>0.25</v>
      </c>
      <c r="G59" s="139">
        <f t="shared" si="0"/>
        <v>236.41</v>
      </c>
      <c r="H59" s="36">
        <f t="shared" si="1"/>
        <v>283.69200000000001</v>
      </c>
      <c r="I59" s="82">
        <f t="shared" si="2"/>
        <v>283.69200000000001</v>
      </c>
      <c r="V59" s="136"/>
      <c r="W59" s="136"/>
    </row>
    <row r="60" spans="1:23" ht="42.75" x14ac:dyDescent="0.25">
      <c r="A60">
        <v>45</v>
      </c>
      <c r="B60" s="108" t="s">
        <v>193</v>
      </c>
      <c r="C60" s="35" t="s">
        <v>16</v>
      </c>
      <c r="D60" s="27" t="s">
        <v>161</v>
      </c>
      <c r="E60" s="6">
        <v>63.042000000000002</v>
      </c>
      <c r="F60" s="119">
        <v>8.25</v>
      </c>
      <c r="G60" s="139">
        <f t="shared" si="0"/>
        <v>520.1</v>
      </c>
      <c r="H60" s="36">
        <f t="shared" si="1"/>
        <v>624.12</v>
      </c>
      <c r="I60" s="82">
        <f t="shared" si="2"/>
        <v>624.12</v>
      </c>
      <c r="V60" s="136"/>
      <c r="W60" s="136"/>
    </row>
    <row r="61" spans="1:23" ht="42.75" x14ac:dyDescent="0.25">
      <c r="A61">
        <v>46</v>
      </c>
      <c r="B61" s="108" t="s">
        <v>194</v>
      </c>
      <c r="C61" s="35" t="s">
        <v>16</v>
      </c>
      <c r="D61" s="27" t="s">
        <v>161</v>
      </c>
      <c r="E61" s="6">
        <v>189.126</v>
      </c>
      <c r="F61" s="119">
        <v>0.75</v>
      </c>
      <c r="G61" s="139">
        <f t="shared" si="0"/>
        <v>141.84</v>
      </c>
      <c r="H61" s="36">
        <f t="shared" si="1"/>
        <v>170.208</v>
      </c>
      <c r="I61" s="82">
        <f t="shared" si="2"/>
        <v>170.208</v>
      </c>
      <c r="V61" s="136"/>
      <c r="W61" s="136"/>
    </row>
    <row r="62" spans="1:23" ht="28.5" x14ac:dyDescent="0.25">
      <c r="A62">
        <v>47</v>
      </c>
      <c r="B62" s="108" t="s">
        <v>195</v>
      </c>
      <c r="C62" s="35" t="s">
        <v>16</v>
      </c>
      <c r="D62" s="27" t="s">
        <v>161</v>
      </c>
      <c r="E62" s="6">
        <v>63.042000000000002</v>
      </c>
      <c r="F62" s="119">
        <v>18.5</v>
      </c>
      <c r="G62" s="139">
        <f t="shared" si="0"/>
        <v>1166.28</v>
      </c>
      <c r="H62" s="36">
        <f t="shared" si="1"/>
        <v>1399.5359999999998</v>
      </c>
      <c r="I62" s="82">
        <f t="shared" si="2"/>
        <v>1399.5359999999998</v>
      </c>
      <c r="V62" s="136"/>
      <c r="W62" s="136"/>
    </row>
    <row r="63" spans="1:23" ht="57" x14ac:dyDescent="0.25">
      <c r="A63">
        <v>48</v>
      </c>
      <c r="B63" s="108" t="s">
        <v>196</v>
      </c>
      <c r="C63" s="35" t="s">
        <v>16</v>
      </c>
      <c r="D63" s="27" t="s">
        <v>161</v>
      </c>
      <c r="E63" s="6">
        <v>13.395</v>
      </c>
      <c r="F63" s="119">
        <v>10</v>
      </c>
      <c r="G63" s="139">
        <f t="shared" si="0"/>
        <v>133.94999999999999</v>
      </c>
      <c r="H63" s="36">
        <f t="shared" si="1"/>
        <v>160.73999999999998</v>
      </c>
      <c r="I63" s="82">
        <f t="shared" si="2"/>
        <v>160.73999999999998</v>
      </c>
      <c r="V63" s="136"/>
      <c r="W63" s="136"/>
    </row>
    <row r="64" spans="1:23" ht="57" x14ac:dyDescent="0.25">
      <c r="A64">
        <v>49</v>
      </c>
      <c r="B64" s="108" t="s">
        <v>197</v>
      </c>
      <c r="C64" s="35" t="s">
        <v>16</v>
      </c>
      <c r="D64" s="27" t="s">
        <v>161</v>
      </c>
      <c r="E64" s="6">
        <v>124.47199999999999</v>
      </c>
      <c r="F64" s="119">
        <v>33.25</v>
      </c>
      <c r="G64" s="139">
        <f t="shared" si="0"/>
        <v>4138.6899999999996</v>
      </c>
      <c r="H64" s="36">
        <f t="shared" si="1"/>
        <v>4966.427999999999</v>
      </c>
      <c r="I64" s="82">
        <f t="shared" si="2"/>
        <v>4966.427999999999</v>
      </c>
      <c r="V64" s="136"/>
      <c r="W64" s="136"/>
    </row>
    <row r="65" spans="1:23" ht="57" x14ac:dyDescent="0.25">
      <c r="A65">
        <v>50</v>
      </c>
      <c r="B65" s="108" t="s">
        <v>198</v>
      </c>
      <c r="C65" s="35" t="s">
        <v>16</v>
      </c>
      <c r="D65" s="27" t="s">
        <v>176</v>
      </c>
      <c r="E65" s="6">
        <v>78.27</v>
      </c>
      <c r="F65" s="119">
        <v>1.25</v>
      </c>
      <c r="G65" s="139">
        <f t="shared" si="0"/>
        <v>97.84</v>
      </c>
      <c r="H65" s="36">
        <f t="shared" si="1"/>
        <v>117.408</v>
      </c>
      <c r="I65" s="82">
        <f t="shared" si="2"/>
        <v>117.408</v>
      </c>
      <c r="V65" s="136"/>
      <c r="W65" s="136"/>
    </row>
    <row r="66" spans="1:23" ht="42.75" x14ac:dyDescent="0.25">
      <c r="A66">
        <v>51</v>
      </c>
      <c r="B66" s="108" t="s">
        <v>199</v>
      </c>
      <c r="C66" s="35" t="s">
        <v>16</v>
      </c>
      <c r="D66" s="27" t="s">
        <v>176</v>
      </c>
      <c r="E66" s="6">
        <v>78.27</v>
      </c>
      <c r="F66" s="119">
        <v>21.25</v>
      </c>
      <c r="G66" s="139">
        <f t="shared" si="0"/>
        <v>1663.24</v>
      </c>
      <c r="H66" s="36">
        <f t="shared" si="1"/>
        <v>1995.8879999999999</v>
      </c>
      <c r="I66" s="82">
        <f t="shared" si="2"/>
        <v>1995.8879999999999</v>
      </c>
      <c r="V66" s="136"/>
      <c r="W66" s="136"/>
    </row>
    <row r="67" spans="1:23" ht="42.75" x14ac:dyDescent="0.25">
      <c r="A67">
        <v>52</v>
      </c>
      <c r="B67" s="108" t="s">
        <v>200</v>
      </c>
      <c r="C67" s="35" t="s">
        <v>16</v>
      </c>
      <c r="D67" s="27" t="s">
        <v>176</v>
      </c>
      <c r="E67" s="6">
        <v>25.65</v>
      </c>
      <c r="F67" s="119">
        <v>1</v>
      </c>
      <c r="G67" s="139">
        <f t="shared" si="0"/>
        <v>25.65</v>
      </c>
      <c r="H67" s="36">
        <f t="shared" si="1"/>
        <v>30.779999999999998</v>
      </c>
      <c r="I67" s="82">
        <f t="shared" si="2"/>
        <v>30.779999999999998</v>
      </c>
      <c r="V67" s="136"/>
      <c r="W67" s="136"/>
    </row>
    <row r="68" spans="1:23" ht="57" x14ac:dyDescent="0.25">
      <c r="A68">
        <v>53</v>
      </c>
      <c r="B68" s="108" t="s">
        <v>201</v>
      </c>
      <c r="C68" s="35" t="s">
        <v>16</v>
      </c>
      <c r="D68" s="27" t="s">
        <v>40</v>
      </c>
      <c r="E68" s="6">
        <v>10</v>
      </c>
      <c r="F68" s="119">
        <v>1.25</v>
      </c>
      <c r="G68" s="139">
        <f t="shared" si="0"/>
        <v>12.5</v>
      </c>
      <c r="H68" s="36">
        <f t="shared" si="1"/>
        <v>15</v>
      </c>
      <c r="I68" s="82">
        <f t="shared" si="2"/>
        <v>15</v>
      </c>
      <c r="V68" s="136"/>
      <c r="W68" s="136"/>
    </row>
    <row r="69" spans="1:23" ht="28.5" x14ac:dyDescent="0.25">
      <c r="A69">
        <v>54</v>
      </c>
      <c r="B69" s="108" t="s">
        <v>202</v>
      </c>
      <c r="C69" s="35" t="s">
        <v>16</v>
      </c>
      <c r="D69" s="27" t="s">
        <v>176</v>
      </c>
      <c r="E69" s="6">
        <v>25.65</v>
      </c>
      <c r="F69" s="119">
        <v>35.5</v>
      </c>
      <c r="G69" s="139">
        <f t="shared" si="0"/>
        <v>910.58</v>
      </c>
      <c r="H69" s="36">
        <f t="shared" si="1"/>
        <v>1092.6959999999999</v>
      </c>
      <c r="I69" s="82">
        <f t="shared" si="2"/>
        <v>1092.6959999999999</v>
      </c>
      <c r="V69" s="136"/>
      <c r="W69" s="136"/>
    </row>
    <row r="70" spans="1:23" ht="28.5" x14ac:dyDescent="0.25">
      <c r="A70">
        <v>55</v>
      </c>
      <c r="B70" s="108" t="s">
        <v>203</v>
      </c>
      <c r="C70" s="35" t="s">
        <v>16</v>
      </c>
      <c r="D70" s="27" t="s">
        <v>40</v>
      </c>
      <c r="E70" s="6">
        <v>5</v>
      </c>
      <c r="F70" s="119">
        <v>18.25</v>
      </c>
      <c r="G70" s="139">
        <f t="shared" si="0"/>
        <v>91.25</v>
      </c>
      <c r="H70" s="36">
        <f t="shared" si="1"/>
        <v>109.5</v>
      </c>
      <c r="I70" s="82">
        <f t="shared" si="2"/>
        <v>109.5</v>
      </c>
      <c r="V70" s="136"/>
      <c r="W70" s="136"/>
    </row>
    <row r="71" spans="1:23" ht="28.5" x14ac:dyDescent="0.25">
      <c r="A71">
        <v>56</v>
      </c>
      <c r="B71" s="108" t="s">
        <v>204</v>
      </c>
      <c r="C71" s="35" t="s">
        <v>16</v>
      </c>
      <c r="D71" s="27" t="s">
        <v>40</v>
      </c>
      <c r="E71" s="6">
        <v>5</v>
      </c>
      <c r="F71" s="119">
        <v>25.5</v>
      </c>
      <c r="G71" s="139">
        <f t="shared" si="0"/>
        <v>127.5</v>
      </c>
      <c r="H71" s="36">
        <f t="shared" si="1"/>
        <v>153</v>
      </c>
      <c r="I71" s="82">
        <f t="shared" si="2"/>
        <v>153</v>
      </c>
      <c r="V71" s="136"/>
      <c r="W71" s="136"/>
    </row>
    <row r="72" spans="1:23" ht="28.5" x14ac:dyDescent="0.25">
      <c r="A72">
        <v>57</v>
      </c>
      <c r="B72" s="108" t="s">
        <v>205</v>
      </c>
      <c r="C72" s="35" t="s">
        <v>16</v>
      </c>
      <c r="D72" s="27" t="s">
        <v>176</v>
      </c>
      <c r="E72" s="6">
        <v>25.65</v>
      </c>
      <c r="F72" s="119">
        <v>18.25</v>
      </c>
      <c r="G72" s="139">
        <f t="shared" si="0"/>
        <v>468.11</v>
      </c>
      <c r="H72" s="36">
        <f t="shared" si="1"/>
        <v>561.73199999999997</v>
      </c>
      <c r="I72" s="82">
        <f t="shared" si="2"/>
        <v>561.73199999999997</v>
      </c>
      <c r="V72" s="136"/>
      <c r="W72" s="136"/>
    </row>
    <row r="73" spans="1:23" ht="28.5" x14ac:dyDescent="0.25">
      <c r="A73">
        <v>58</v>
      </c>
      <c r="B73" s="108" t="s">
        <v>206</v>
      </c>
      <c r="C73" s="35" t="s">
        <v>16</v>
      </c>
      <c r="D73" s="27" t="s">
        <v>40</v>
      </c>
      <c r="E73" s="6">
        <v>5</v>
      </c>
      <c r="F73" s="119">
        <v>4.25</v>
      </c>
      <c r="G73" s="139">
        <f t="shared" si="0"/>
        <v>21.25</v>
      </c>
      <c r="H73" s="36">
        <f t="shared" si="1"/>
        <v>25.5</v>
      </c>
      <c r="I73" s="82">
        <f t="shared" si="2"/>
        <v>25.5</v>
      </c>
      <c r="V73" s="136"/>
      <c r="W73" s="136"/>
    </row>
    <row r="74" spans="1:23" ht="28.5" x14ac:dyDescent="0.25">
      <c r="A74">
        <v>59</v>
      </c>
      <c r="B74" s="108" t="s">
        <v>207</v>
      </c>
      <c r="C74" s="35" t="s">
        <v>16</v>
      </c>
      <c r="D74" s="27" t="s">
        <v>40</v>
      </c>
      <c r="E74" s="6">
        <v>5</v>
      </c>
      <c r="F74" s="119">
        <v>4.25</v>
      </c>
      <c r="G74" s="139">
        <f t="shared" si="0"/>
        <v>21.25</v>
      </c>
      <c r="H74" s="36">
        <f t="shared" si="1"/>
        <v>25.5</v>
      </c>
      <c r="I74" s="82">
        <f t="shared" si="2"/>
        <v>25.5</v>
      </c>
      <c r="V74" s="136"/>
      <c r="W74" s="136"/>
    </row>
    <row r="75" spans="1:23" ht="57" x14ac:dyDescent="0.25">
      <c r="A75">
        <v>60</v>
      </c>
      <c r="B75" s="108" t="s">
        <v>208</v>
      </c>
      <c r="C75" s="35" t="s">
        <v>16</v>
      </c>
      <c r="D75" s="27" t="s">
        <v>153</v>
      </c>
      <c r="E75" s="6">
        <v>49</v>
      </c>
      <c r="F75" s="119">
        <v>1.5</v>
      </c>
      <c r="G75" s="139">
        <f t="shared" si="0"/>
        <v>73.5</v>
      </c>
      <c r="H75" s="36">
        <f t="shared" si="1"/>
        <v>88.2</v>
      </c>
      <c r="I75" s="82">
        <f t="shared" si="2"/>
        <v>88.2</v>
      </c>
      <c r="V75" s="136"/>
      <c r="W75" s="136"/>
    </row>
    <row r="76" spans="1:23" ht="57" x14ac:dyDescent="0.25">
      <c r="A76">
        <v>61</v>
      </c>
      <c r="B76" s="108" t="s">
        <v>209</v>
      </c>
      <c r="C76" s="35" t="s">
        <v>16</v>
      </c>
      <c r="D76" s="27" t="s">
        <v>153</v>
      </c>
      <c r="E76" s="6">
        <v>49</v>
      </c>
      <c r="F76" s="119">
        <v>1.25</v>
      </c>
      <c r="G76" s="139">
        <f t="shared" si="0"/>
        <v>61.25</v>
      </c>
      <c r="H76" s="36">
        <f t="shared" si="1"/>
        <v>73.5</v>
      </c>
      <c r="I76" s="82">
        <f t="shared" si="2"/>
        <v>73.5</v>
      </c>
      <c r="V76" s="136"/>
      <c r="W76" s="136"/>
    </row>
    <row r="77" spans="1:23" ht="42.75" x14ac:dyDescent="0.25">
      <c r="A77">
        <v>62</v>
      </c>
      <c r="B77" s="108" t="s">
        <v>210</v>
      </c>
      <c r="C77" s="35" t="s">
        <v>16</v>
      </c>
      <c r="D77" s="27" t="s">
        <v>211</v>
      </c>
      <c r="E77" s="6">
        <v>1.633</v>
      </c>
      <c r="F77" s="119">
        <v>1.5</v>
      </c>
      <c r="G77" s="139">
        <f t="shared" si="0"/>
        <v>2.4500000000000002</v>
      </c>
      <c r="H77" s="36">
        <f t="shared" si="1"/>
        <v>2.94</v>
      </c>
      <c r="I77" s="82">
        <f t="shared" si="2"/>
        <v>2.94</v>
      </c>
      <c r="V77" s="136"/>
      <c r="W77" s="136"/>
    </row>
    <row r="78" spans="1:23" ht="42.75" x14ac:dyDescent="0.25">
      <c r="A78">
        <v>63</v>
      </c>
      <c r="B78" s="108" t="s">
        <v>212</v>
      </c>
      <c r="C78" s="35" t="s">
        <v>16</v>
      </c>
      <c r="D78" s="27" t="s">
        <v>151</v>
      </c>
      <c r="E78" s="6">
        <v>10</v>
      </c>
      <c r="F78" s="119">
        <v>8.25</v>
      </c>
      <c r="G78" s="139">
        <f t="shared" si="0"/>
        <v>82.5</v>
      </c>
      <c r="H78" s="36">
        <f t="shared" si="1"/>
        <v>99</v>
      </c>
      <c r="I78" s="82">
        <f t="shared" si="2"/>
        <v>99</v>
      </c>
      <c r="V78" s="136"/>
      <c r="W78" s="136"/>
    </row>
    <row r="79" spans="1:23" ht="42.75" x14ac:dyDescent="0.25">
      <c r="A79">
        <v>64</v>
      </c>
      <c r="B79" s="108" t="s">
        <v>213</v>
      </c>
      <c r="C79" s="35" t="s">
        <v>16</v>
      </c>
      <c r="D79" s="27" t="s">
        <v>151</v>
      </c>
      <c r="E79" s="6">
        <v>10</v>
      </c>
      <c r="F79" s="119">
        <v>2.5</v>
      </c>
      <c r="G79" s="139">
        <f t="shared" si="0"/>
        <v>25</v>
      </c>
      <c r="H79" s="36">
        <f t="shared" si="1"/>
        <v>30</v>
      </c>
      <c r="I79" s="82">
        <f t="shared" si="2"/>
        <v>30</v>
      </c>
      <c r="V79" s="136"/>
      <c r="W79" s="136"/>
    </row>
    <row r="80" spans="1:23" ht="15.75" thickBot="1" x14ac:dyDescent="0.3">
      <c r="B80" s="161" t="s">
        <v>131</v>
      </c>
      <c r="C80" s="162"/>
      <c r="D80" s="162"/>
      <c r="E80" s="162"/>
      <c r="F80" s="163"/>
      <c r="G80" s="36">
        <f>SUM(G16:G79)</f>
        <v>65680.949999999983</v>
      </c>
      <c r="H80" s="36">
        <f>SUM(H16:H79)</f>
        <v>78817.139999999985</v>
      </c>
      <c r="I80" s="82">
        <f>SUM(I16:I79)</f>
        <v>78817.139999999985</v>
      </c>
      <c r="V80" s="136"/>
      <c r="W80" s="136"/>
    </row>
    <row r="81" spans="1:23" s="4" customFormat="1" x14ac:dyDescent="0.25">
      <c r="B81" s="164" t="s">
        <v>108</v>
      </c>
      <c r="C81" s="165"/>
      <c r="D81" s="165"/>
      <c r="E81" s="165"/>
      <c r="F81" s="165"/>
      <c r="G81" s="165"/>
      <c r="H81" s="165"/>
      <c r="I81" s="165"/>
      <c r="J81" s="13"/>
      <c r="L81" s="13"/>
      <c r="M81" s="13"/>
      <c r="V81" s="137"/>
      <c r="W81" s="137"/>
    </row>
    <row r="82" spans="1:23" s="4" customFormat="1" ht="38.25" x14ac:dyDescent="0.25">
      <c r="B82" s="75" t="s">
        <v>3</v>
      </c>
      <c r="C82" s="34" t="s">
        <v>6</v>
      </c>
      <c r="D82" s="34" t="s">
        <v>4</v>
      </c>
      <c r="E82" s="34" t="s">
        <v>5</v>
      </c>
      <c r="F82" s="118" t="s">
        <v>26</v>
      </c>
      <c r="G82" s="132" t="s">
        <v>27</v>
      </c>
      <c r="H82" s="132" t="s">
        <v>49</v>
      </c>
      <c r="I82" s="34" t="s">
        <v>142</v>
      </c>
      <c r="J82" s="13"/>
      <c r="L82" s="13"/>
      <c r="M82" s="13"/>
      <c r="V82" s="137"/>
      <c r="W82" s="137"/>
    </row>
    <row r="83" spans="1:23" ht="28.5" x14ac:dyDescent="0.25">
      <c r="A83">
        <v>1</v>
      </c>
      <c r="B83" s="77" t="s">
        <v>214</v>
      </c>
      <c r="C83" s="12" t="s">
        <v>16</v>
      </c>
      <c r="D83" s="6" t="s">
        <v>151</v>
      </c>
      <c r="E83" s="6">
        <v>261.553</v>
      </c>
      <c r="F83" s="119">
        <v>0.75</v>
      </c>
      <c r="G83" s="140">
        <f>ROUND(E83*F83,2)</f>
        <v>196.16</v>
      </c>
      <c r="H83" s="36">
        <f>(G83*1.2)</f>
        <v>235.392</v>
      </c>
      <c r="I83" s="82">
        <f>H83</f>
        <v>235.392</v>
      </c>
      <c r="J83" s="11"/>
      <c r="L83" s="11"/>
      <c r="M83" s="11"/>
      <c r="V83" s="138"/>
      <c r="W83" s="136"/>
    </row>
    <row r="84" spans="1:23" ht="28.5" x14ac:dyDescent="0.25">
      <c r="A84">
        <v>2</v>
      </c>
      <c r="B84" s="77" t="s">
        <v>215</v>
      </c>
      <c r="C84" s="12" t="s">
        <v>16</v>
      </c>
      <c r="D84" s="6" t="s">
        <v>151</v>
      </c>
      <c r="E84" s="6">
        <v>300.786</v>
      </c>
      <c r="F84" s="119">
        <v>1.25</v>
      </c>
      <c r="G84" s="140">
        <f t="shared" ref="G84:G102" si="3">ROUND(E84*F84,2)</f>
        <v>375.98</v>
      </c>
      <c r="H84" s="36">
        <f t="shared" ref="H84:H102" si="4">(G84*1.2)</f>
        <v>451.17599999999999</v>
      </c>
      <c r="I84" s="82">
        <f t="shared" ref="I84:I102" si="5">H84</f>
        <v>451.17599999999999</v>
      </c>
      <c r="J84" s="11"/>
      <c r="L84" s="11"/>
      <c r="M84" s="11"/>
      <c r="V84" s="138"/>
      <c r="W84" s="136"/>
    </row>
    <row r="85" spans="1:23" ht="42.75" x14ac:dyDescent="0.25">
      <c r="A85">
        <v>3</v>
      </c>
      <c r="B85" s="77" t="s">
        <v>216</v>
      </c>
      <c r="C85" s="12" t="s">
        <v>16</v>
      </c>
      <c r="D85" s="6" t="s">
        <v>211</v>
      </c>
      <c r="E85" s="6">
        <v>7.2229999999999999</v>
      </c>
      <c r="F85" s="119">
        <v>3</v>
      </c>
      <c r="G85" s="140">
        <f t="shared" si="3"/>
        <v>21.67</v>
      </c>
      <c r="H85" s="36">
        <f t="shared" si="4"/>
        <v>26.004000000000001</v>
      </c>
      <c r="I85" s="82">
        <f t="shared" si="5"/>
        <v>26.004000000000001</v>
      </c>
      <c r="J85" s="11"/>
      <c r="L85" s="11"/>
      <c r="M85" s="11"/>
      <c r="V85" s="138"/>
      <c r="W85" s="136"/>
    </row>
    <row r="86" spans="1:23" ht="57" x14ac:dyDescent="0.25">
      <c r="A86">
        <v>4</v>
      </c>
      <c r="B86" s="77" t="s">
        <v>217</v>
      </c>
      <c r="C86" s="12" t="s">
        <v>16</v>
      </c>
      <c r="D86" s="6" t="s">
        <v>151</v>
      </c>
      <c r="E86" s="6">
        <v>261.553</v>
      </c>
      <c r="F86" s="119">
        <v>1.5</v>
      </c>
      <c r="G86" s="140">
        <f t="shared" si="3"/>
        <v>392.33</v>
      </c>
      <c r="H86" s="36">
        <f t="shared" si="4"/>
        <v>470.79599999999994</v>
      </c>
      <c r="I86" s="82">
        <f t="shared" si="5"/>
        <v>470.79599999999994</v>
      </c>
      <c r="J86" s="11"/>
      <c r="L86" s="11"/>
      <c r="M86" s="11"/>
      <c r="V86" s="138"/>
      <c r="W86" s="136"/>
    </row>
    <row r="87" spans="1:23" ht="142.5" x14ac:dyDescent="0.25">
      <c r="A87">
        <v>5</v>
      </c>
      <c r="B87" s="77" t="s">
        <v>218</v>
      </c>
      <c r="C87" s="12" t="s">
        <v>16</v>
      </c>
      <c r="D87" s="6" t="s">
        <v>151</v>
      </c>
      <c r="E87" s="6">
        <v>536.18399999999997</v>
      </c>
      <c r="F87" s="119">
        <v>9.75</v>
      </c>
      <c r="G87" s="140">
        <f t="shared" si="3"/>
        <v>5227.79</v>
      </c>
      <c r="H87" s="36">
        <f t="shared" si="4"/>
        <v>6273.348</v>
      </c>
      <c r="I87" s="82">
        <f t="shared" si="5"/>
        <v>6273.348</v>
      </c>
      <c r="J87" s="11"/>
      <c r="L87" s="11"/>
      <c r="M87" s="11"/>
      <c r="V87" s="138"/>
      <c r="W87" s="136"/>
    </row>
    <row r="88" spans="1:23" ht="42.75" x14ac:dyDescent="0.25">
      <c r="A88">
        <v>6</v>
      </c>
      <c r="B88" s="77" t="s">
        <v>219</v>
      </c>
      <c r="C88" s="12" t="s">
        <v>16</v>
      </c>
      <c r="D88" s="6" t="s">
        <v>151</v>
      </c>
      <c r="E88" s="6">
        <v>261.553</v>
      </c>
      <c r="F88" s="119">
        <v>3.25</v>
      </c>
      <c r="G88" s="140">
        <f t="shared" si="3"/>
        <v>850.05</v>
      </c>
      <c r="H88" s="36">
        <f t="shared" si="4"/>
        <v>1020.06</v>
      </c>
      <c r="I88" s="82">
        <f t="shared" si="5"/>
        <v>1020.06</v>
      </c>
      <c r="J88" s="11"/>
      <c r="L88" s="11"/>
      <c r="M88" s="11"/>
      <c r="V88" s="138"/>
      <c r="W88" s="136"/>
    </row>
    <row r="89" spans="1:23" ht="42.75" x14ac:dyDescent="0.25">
      <c r="A89">
        <v>7</v>
      </c>
      <c r="B89" s="110" t="s">
        <v>220</v>
      </c>
      <c r="C89" s="12" t="s">
        <v>16</v>
      </c>
      <c r="D89" s="6" t="s">
        <v>151</v>
      </c>
      <c r="E89" s="6">
        <v>274.63099999999997</v>
      </c>
      <c r="F89" s="119">
        <v>9.5</v>
      </c>
      <c r="G89" s="140">
        <f t="shared" si="3"/>
        <v>2608.9899999999998</v>
      </c>
      <c r="H89" s="36">
        <f t="shared" si="4"/>
        <v>3130.7879999999996</v>
      </c>
      <c r="I89" s="82">
        <f t="shared" si="5"/>
        <v>3130.7879999999996</v>
      </c>
      <c r="J89" s="11"/>
      <c r="L89" s="11"/>
      <c r="M89" s="11"/>
      <c r="V89" s="138"/>
      <c r="W89" s="136"/>
    </row>
    <row r="90" spans="1:23" ht="28.5" x14ac:dyDescent="0.25">
      <c r="A90">
        <v>8</v>
      </c>
      <c r="B90" s="110" t="s">
        <v>221</v>
      </c>
      <c r="C90" s="12" t="s">
        <v>16</v>
      </c>
      <c r="D90" s="6" t="s">
        <v>176</v>
      </c>
      <c r="E90" s="6">
        <v>467.5</v>
      </c>
      <c r="F90" s="119">
        <v>1</v>
      </c>
      <c r="G90" s="140">
        <f t="shared" si="3"/>
        <v>467.5</v>
      </c>
      <c r="H90" s="36">
        <f t="shared" si="4"/>
        <v>561</v>
      </c>
      <c r="I90" s="82">
        <f t="shared" si="5"/>
        <v>561</v>
      </c>
      <c r="J90" s="11"/>
      <c r="L90" s="11"/>
      <c r="M90" s="11"/>
      <c r="V90" s="138"/>
      <c r="W90" s="136"/>
    </row>
    <row r="91" spans="1:23" ht="42.75" x14ac:dyDescent="0.25">
      <c r="A91">
        <v>9</v>
      </c>
      <c r="B91" s="110" t="s">
        <v>222</v>
      </c>
      <c r="C91" s="12" t="s">
        <v>16</v>
      </c>
      <c r="D91" s="6" t="s">
        <v>145</v>
      </c>
      <c r="E91" s="6">
        <v>4.6749999999999998</v>
      </c>
      <c r="F91" s="119">
        <v>250</v>
      </c>
      <c r="G91" s="140">
        <f t="shared" si="3"/>
        <v>1168.75</v>
      </c>
      <c r="H91" s="36">
        <f t="shared" si="4"/>
        <v>1402.5</v>
      </c>
      <c r="I91" s="82">
        <f t="shared" si="5"/>
        <v>1402.5</v>
      </c>
      <c r="J91" s="11"/>
      <c r="L91" s="11"/>
      <c r="M91" s="11"/>
      <c r="V91" s="138"/>
      <c r="W91" s="136"/>
    </row>
    <row r="92" spans="1:23" ht="28.5" x14ac:dyDescent="0.25">
      <c r="A92">
        <v>10</v>
      </c>
      <c r="B92" s="110" t="s">
        <v>223</v>
      </c>
      <c r="C92" s="12" t="s">
        <v>16</v>
      </c>
      <c r="D92" s="6" t="s">
        <v>176</v>
      </c>
      <c r="E92" s="6">
        <v>358.87</v>
      </c>
      <c r="F92" s="119">
        <v>1.25</v>
      </c>
      <c r="G92" s="140">
        <f t="shared" si="3"/>
        <v>448.59</v>
      </c>
      <c r="H92" s="36">
        <f t="shared" si="4"/>
        <v>538.30799999999999</v>
      </c>
      <c r="I92" s="82">
        <f t="shared" si="5"/>
        <v>538.30799999999999</v>
      </c>
      <c r="J92" s="11"/>
      <c r="L92" s="11"/>
      <c r="M92" s="11"/>
      <c r="V92" s="138"/>
      <c r="W92" s="136"/>
    </row>
    <row r="93" spans="1:23" ht="42.75" x14ac:dyDescent="0.25">
      <c r="A93">
        <v>11</v>
      </c>
      <c r="B93" s="110" t="s">
        <v>222</v>
      </c>
      <c r="C93" s="12" t="s">
        <v>16</v>
      </c>
      <c r="D93" s="6" t="s">
        <v>145</v>
      </c>
      <c r="E93" s="6">
        <v>0.96899999999999997</v>
      </c>
      <c r="F93" s="119">
        <v>250</v>
      </c>
      <c r="G93" s="140">
        <f t="shared" si="3"/>
        <v>242.25</v>
      </c>
      <c r="H93" s="36">
        <f t="shared" si="4"/>
        <v>290.7</v>
      </c>
      <c r="I93" s="82">
        <f t="shared" si="5"/>
        <v>290.7</v>
      </c>
      <c r="J93" s="11"/>
      <c r="L93" s="11"/>
      <c r="M93" s="11"/>
      <c r="V93" s="138"/>
      <c r="W93" s="136"/>
    </row>
    <row r="94" spans="1:23" ht="57" x14ac:dyDescent="0.25">
      <c r="A94">
        <v>12</v>
      </c>
      <c r="B94" s="110" t="s">
        <v>224</v>
      </c>
      <c r="C94" s="12" t="s">
        <v>16</v>
      </c>
      <c r="D94" s="6" t="s">
        <v>151</v>
      </c>
      <c r="E94" s="6">
        <v>358.87</v>
      </c>
      <c r="F94" s="119">
        <v>0.5</v>
      </c>
      <c r="G94" s="140">
        <f t="shared" si="3"/>
        <v>179.44</v>
      </c>
      <c r="H94" s="36">
        <f t="shared" si="4"/>
        <v>215.328</v>
      </c>
      <c r="I94" s="82">
        <f t="shared" si="5"/>
        <v>215.328</v>
      </c>
      <c r="J94" s="11"/>
      <c r="L94" s="11"/>
      <c r="M94" s="11"/>
      <c r="V94" s="138"/>
      <c r="W94" s="136"/>
    </row>
    <row r="95" spans="1:23" ht="42.75" x14ac:dyDescent="0.25">
      <c r="A95">
        <v>13</v>
      </c>
      <c r="B95" s="110" t="s">
        <v>225</v>
      </c>
      <c r="C95" s="12" t="s">
        <v>16</v>
      </c>
      <c r="D95" s="6" t="s">
        <v>211</v>
      </c>
      <c r="E95" s="6">
        <v>64.213999999999999</v>
      </c>
      <c r="F95" s="119">
        <v>3.75</v>
      </c>
      <c r="G95" s="140">
        <f t="shared" si="3"/>
        <v>240.8</v>
      </c>
      <c r="H95" s="36">
        <f t="shared" si="4"/>
        <v>288.95999999999998</v>
      </c>
      <c r="I95" s="82">
        <f t="shared" si="5"/>
        <v>288.95999999999998</v>
      </c>
      <c r="J95" s="11"/>
      <c r="L95" s="11"/>
      <c r="M95" s="11"/>
      <c r="V95" s="138"/>
      <c r="W95" s="136"/>
    </row>
    <row r="96" spans="1:23" ht="42.75" x14ac:dyDescent="0.25">
      <c r="A96">
        <v>14</v>
      </c>
      <c r="B96" s="110" t="s">
        <v>226</v>
      </c>
      <c r="C96" s="12" t="s">
        <v>16</v>
      </c>
      <c r="D96" s="6" t="s">
        <v>151</v>
      </c>
      <c r="E96" s="6">
        <v>358.87</v>
      </c>
      <c r="F96" s="119">
        <v>15.25</v>
      </c>
      <c r="G96" s="140">
        <f t="shared" si="3"/>
        <v>5472.77</v>
      </c>
      <c r="H96" s="36">
        <f t="shared" si="4"/>
        <v>6567.3240000000005</v>
      </c>
      <c r="I96" s="82">
        <f t="shared" si="5"/>
        <v>6567.3240000000005</v>
      </c>
      <c r="J96" s="11"/>
      <c r="L96" s="11"/>
      <c r="M96" s="11"/>
      <c r="V96" s="138"/>
      <c r="W96" s="136"/>
    </row>
    <row r="97" spans="1:23" ht="28.5" x14ac:dyDescent="0.25">
      <c r="A97">
        <v>15</v>
      </c>
      <c r="B97" s="110" t="s">
        <v>227</v>
      </c>
      <c r="C97" s="12" t="s">
        <v>16</v>
      </c>
      <c r="D97" s="6" t="s">
        <v>151</v>
      </c>
      <c r="E97" s="6">
        <v>358.87</v>
      </c>
      <c r="F97" s="119">
        <v>41.25</v>
      </c>
      <c r="G97" s="140">
        <f t="shared" si="3"/>
        <v>14803.39</v>
      </c>
      <c r="H97" s="36">
        <f t="shared" si="4"/>
        <v>17764.067999999999</v>
      </c>
      <c r="I97" s="82">
        <f t="shared" si="5"/>
        <v>17764.067999999999</v>
      </c>
      <c r="J97" s="11"/>
      <c r="L97" s="11"/>
      <c r="M97" s="11"/>
      <c r="V97" s="138"/>
      <c r="W97" s="136"/>
    </row>
    <row r="98" spans="1:23" ht="42.75" x14ac:dyDescent="0.25">
      <c r="A98">
        <v>16</v>
      </c>
      <c r="B98" s="110" t="s">
        <v>228</v>
      </c>
      <c r="C98" s="12" t="s">
        <v>16</v>
      </c>
      <c r="D98" s="6" t="s">
        <v>151</v>
      </c>
      <c r="E98" s="6">
        <v>358.87</v>
      </c>
      <c r="F98" s="119">
        <v>0.25</v>
      </c>
      <c r="G98" s="140">
        <f t="shared" si="3"/>
        <v>89.72</v>
      </c>
      <c r="H98" s="36">
        <f t="shared" si="4"/>
        <v>107.664</v>
      </c>
      <c r="I98" s="82">
        <f t="shared" si="5"/>
        <v>107.664</v>
      </c>
      <c r="J98" s="11"/>
      <c r="L98" s="11"/>
      <c r="M98" s="11"/>
      <c r="V98" s="138"/>
      <c r="W98" s="136"/>
    </row>
    <row r="99" spans="1:23" ht="28.5" x14ac:dyDescent="0.25">
      <c r="A99">
        <v>17</v>
      </c>
      <c r="B99" s="110" t="s">
        <v>229</v>
      </c>
      <c r="C99" s="12" t="s">
        <v>16</v>
      </c>
      <c r="D99" s="6" t="s">
        <v>151</v>
      </c>
      <c r="E99" s="6">
        <v>358.87</v>
      </c>
      <c r="F99" s="119">
        <v>2</v>
      </c>
      <c r="G99" s="140">
        <f t="shared" si="3"/>
        <v>717.74</v>
      </c>
      <c r="H99" s="36">
        <f t="shared" si="4"/>
        <v>861.28800000000001</v>
      </c>
      <c r="I99" s="82">
        <f t="shared" si="5"/>
        <v>861.28800000000001</v>
      </c>
      <c r="J99" s="11"/>
      <c r="L99" s="11"/>
      <c r="M99" s="11"/>
      <c r="V99" s="138"/>
      <c r="W99" s="136"/>
    </row>
    <row r="100" spans="1:23" ht="42.75" x14ac:dyDescent="0.25">
      <c r="A100">
        <v>18</v>
      </c>
      <c r="B100" s="110" t="s">
        <v>230</v>
      </c>
      <c r="C100" s="12" t="s">
        <v>16</v>
      </c>
      <c r="D100" s="6" t="s">
        <v>176</v>
      </c>
      <c r="E100" s="6">
        <v>12.07</v>
      </c>
      <c r="F100" s="119">
        <v>14.25</v>
      </c>
      <c r="G100" s="140">
        <f t="shared" si="3"/>
        <v>172</v>
      </c>
      <c r="H100" s="36">
        <f t="shared" si="4"/>
        <v>206.4</v>
      </c>
      <c r="I100" s="82">
        <f t="shared" si="5"/>
        <v>206.4</v>
      </c>
      <c r="J100" s="11"/>
      <c r="L100" s="11"/>
      <c r="M100" s="11"/>
      <c r="V100" s="138"/>
      <c r="W100" s="136"/>
    </row>
    <row r="101" spans="1:23" ht="57" x14ac:dyDescent="0.25">
      <c r="A101">
        <v>19</v>
      </c>
      <c r="B101" s="110" t="s">
        <v>231</v>
      </c>
      <c r="C101" s="12" t="s">
        <v>16</v>
      </c>
      <c r="D101" s="6" t="s">
        <v>176</v>
      </c>
      <c r="E101" s="6">
        <v>12.07</v>
      </c>
      <c r="F101" s="119">
        <v>0.75</v>
      </c>
      <c r="G101" s="140">
        <f t="shared" si="3"/>
        <v>9.0500000000000007</v>
      </c>
      <c r="H101" s="36">
        <f t="shared" si="4"/>
        <v>10.860000000000001</v>
      </c>
      <c r="I101" s="82">
        <f t="shared" si="5"/>
        <v>10.860000000000001</v>
      </c>
      <c r="J101" s="11"/>
      <c r="L101" s="11"/>
      <c r="M101" s="11"/>
      <c r="V101" s="138"/>
      <c r="W101" s="136"/>
    </row>
    <row r="102" spans="1:23" ht="42.75" x14ac:dyDescent="0.25">
      <c r="A102">
        <v>20</v>
      </c>
      <c r="B102" s="110" t="s">
        <v>232</v>
      </c>
      <c r="C102" s="12" t="s">
        <v>16</v>
      </c>
      <c r="D102" s="6" t="s">
        <v>211</v>
      </c>
      <c r="E102" s="6">
        <v>239.137</v>
      </c>
      <c r="F102" s="119">
        <v>2</v>
      </c>
      <c r="G102" s="140">
        <f t="shared" si="3"/>
        <v>478.27</v>
      </c>
      <c r="H102" s="36">
        <f t="shared" si="4"/>
        <v>573.92399999999998</v>
      </c>
      <c r="I102" s="82">
        <f t="shared" si="5"/>
        <v>573.92399999999998</v>
      </c>
      <c r="J102" s="11"/>
      <c r="L102" s="11"/>
      <c r="M102" s="11"/>
      <c r="V102" s="138"/>
      <c r="W102" s="136"/>
    </row>
    <row r="103" spans="1:23" ht="15.75" customHeight="1" thickBot="1" x14ac:dyDescent="0.3">
      <c r="B103" s="161" t="s">
        <v>131</v>
      </c>
      <c r="C103" s="162"/>
      <c r="D103" s="162"/>
      <c r="E103" s="162"/>
      <c r="F103" s="163"/>
      <c r="G103" s="70">
        <f>SUM(G83:G102)</f>
        <v>34163.24</v>
      </c>
      <c r="H103" s="70">
        <f>SUM(H83:H102)</f>
        <v>40995.887999999999</v>
      </c>
      <c r="I103" s="82">
        <f>SUM(I83:I102)</f>
        <v>40995.887999999999</v>
      </c>
      <c r="K103" s="10" t="s">
        <v>52</v>
      </c>
      <c r="V103" s="136"/>
      <c r="W103" s="136"/>
    </row>
    <row r="104" spans="1:23" x14ac:dyDescent="0.25">
      <c r="B104" s="164" t="s">
        <v>109</v>
      </c>
      <c r="C104" s="165"/>
      <c r="D104" s="165"/>
      <c r="E104" s="165"/>
      <c r="F104" s="165"/>
      <c r="G104" s="165"/>
      <c r="H104" s="165"/>
      <c r="I104" s="165"/>
      <c r="K104" s="10" t="s">
        <v>54</v>
      </c>
      <c r="V104" s="136"/>
      <c r="W104" s="136"/>
    </row>
    <row r="105" spans="1:23" ht="38.25" customHeight="1" x14ac:dyDescent="0.25">
      <c r="B105" s="75" t="s">
        <v>3</v>
      </c>
      <c r="C105" s="34" t="s">
        <v>6</v>
      </c>
      <c r="D105" s="34" t="s">
        <v>4</v>
      </c>
      <c r="E105" s="34" t="s">
        <v>5</v>
      </c>
      <c r="F105" s="118" t="s">
        <v>26</v>
      </c>
      <c r="G105" s="132" t="s">
        <v>27</v>
      </c>
      <c r="H105" s="132" t="s">
        <v>49</v>
      </c>
      <c r="I105" s="34" t="s">
        <v>142</v>
      </c>
      <c r="K105" s="10" t="s">
        <v>53</v>
      </c>
      <c r="V105" s="136"/>
      <c r="W105" s="136"/>
    </row>
    <row r="106" spans="1:23" ht="42.75" x14ac:dyDescent="0.25">
      <c r="A106">
        <v>1</v>
      </c>
      <c r="B106" s="108" t="s">
        <v>233</v>
      </c>
      <c r="C106" s="32" t="s">
        <v>16</v>
      </c>
      <c r="D106" s="78" t="s">
        <v>151</v>
      </c>
      <c r="E106" s="6">
        <v>102.294</v>
      </c>
      <c r="F106" s="119">
        <v>15.75</v>
      </c>
      <c r="G106" s="140">
        <f>ROUND(E106*F106,2)</f>
        <v>1611.13</v>
      </c>
      <c r="H106" s="36">
        <f>(G106*1.2)</f>
        <v>1933.356</v>
      </c>
      <c r="I106" s="82">
        <f>H106</f>
        <v>1933.356</v>
      </c>
      <c r="K106" s="10"/>
      <c r="V106" s="136"/>
      <c r="W106" s="136"/>
    </row>
    <row r="107" spans="1:23" ht="28.5" x14ac:dyDescent="0.25">
      <c r="A107">
        <v>2</v>
      </c>
      <c r="B107" s="108" t="s">
        <v>234</v>
      </c>
      <c r="C107" s="32" t="s">
        <v>16</v>
      </c>
      <c r="D107" s="78" t="s">
        <v>151</v>
      </c>
      <c r="E107" s="6">
        <v>102.294</v>
      </c>
      <c r="F107" s="119">
        <v>2</v>
      </c>
      <c r="G107" s="140">
        <f t="shared" ref="G107:G146" si="6">ROUND(E107*F107,2)</f>
        <v>204.59</v>
      </c>
      <c r="H107" s="36">
        <f t="shared" ref="H107:H146" si="7">(G107*1.2)</f>
        <v>245.50799999999998</v>
      </c>
      <c r="I107" s="82">
        <f t="shared" ref="I107:I146" si="8">H107</f>
        <v>245.50799999999998</v>
      </c>
      <c r="K107" s="10"/>
      <c r="V107" s="136"/>
      <c r="W107" s="136"/>
    </row>
    <row r="108" spans="1:23" ht="57" x14ac:dyDescent="0.25">
      <c r="A108">
        <v>3</v>
      </c>
      <c r="B108" s="108" t="s">
        <v>235</v>
      </c>
      <c r="C108" s="32" t="s">
        <v>16</v>
      </c>
      <c r="D108" s="78" t="s">
        <v>176</v>
      </c>
      <c r="E108" s="6">
        <v>61.72</v>
      </c>
      <c r="F108" s="119">
        <v>4.75</v>
      </c>
      <c r="G108" s="140">
        <f t="shared" si="6"/>
        <v>293.17</v>
      </c>
      <c r="H108" s="36">
        <f t="shared" si="7"/>
        <v>351.80400000000003</v>
      </c>
      <c r="I108" s="82">
        <f t="shared" si="8"/>
        <v>351.80400000000003</v>
      </c>
      <c r="K108" s="10"/>
      <c r="V108" s="136"/>
      <c r="W108" s="136"/>
    </row>
    <row r="109" spans="1:23" ht="42.75" x14ac:dyDescent="0.25">
      <c r="A109">
        <v>4</v>
      </c>
      <c r="B109" s="108" t="s">
        <v>236</v>
      </c>
      <c r="C109" s="32" t="s">
        <v>16</v>
      </c>
      <c r="D109" s="78" t="s">
        <v>176</v>
      </c>
      <c r="E109" s="6">
        <v>61.72</v>
      </c>
      <c r="F109" s="119">
        <v>6.25</v>
      </c>
      <c r="G109" s="140">
        <f t="shared" si="6"/>
        <v>385.75</v>
      </c>
      <c r="H109" s="36">
        <f t="shared" si="7"/>
        <v>462.9</v>
      </c>
      <c r="I109" s="82">
        <f t="shared" si="8"/>
        <v>462.9</v>
      </c>
      <c r="K109" s="10"/>
      <c r="V109" s="136"/>
      <c r="W109" s="136"/>
    </row>
    <row r="110" spans="1:23" ht="42.75" x14ac:dyDescent="0.25">
      <c r="A110">
        <v>5</v>
      </c>
      <c r="B110" s="108" t="s">
        <v>237</v>
      </c>
      <c r="C110" s="32" t="s">
        <v>16</v>
      </c>
      <c r="D110" s="78" t="s">
        <v>176</v>
      </c>
      <c r="E110" s="6">
        <v>30.86</v>
      </c>
      <c r="F110" s="119">
        <v>19.25</v>
      </c>
      <c r="G110" s="140">
        <f t="shared" si="6"/>
        <v>594.05999999999995</v>
      </c>
      <c r="H110" s="36">
        <f t="shared" si="7"/>
        <v>712.87199999999996</v>
      </c>
      <c r="I110" s="82">
        <f t="shared" si="8"/>
        <v>712.87199999999996</v>
      </c>
      <c r="K110" s="10"/>
      <c r="V110" s="136"/>
      <c r="W110" s="136"/>
    </row>
    <row r="111" spans="1:23" ht="42.75" x14ac:dyDescent="0.25">
      <c r="A111">
        <v>6</v>
      </c>
      <c r="B111" s="108" t="s">
        <v>238</v>
      </c>
      <c r="C111" s="32" t="s">
        <v>16</v>
      </c>
      <c r="D111" s="78" t="s">
        <v>176</v>
      </c>
      <c r="E111" s="6">
        <v>30.86</v>
      </c>
      <c r="F111" s="119">
        <v>25</v>
      </c>
      <c r="G111" s="140">
        <f t="shared" si="6"/>
        <v>771.5</v>
      </c>
      <c r="H111" s="36">
        <f t="shared" si="7"/>
        <v>925.8</v>
      </c>
      <c r="I111" s="82">
        <f t="shared" si="8"/>
        <v>925.8</v>
      </c>
      <c r="K111" s="10"/>
      <c r="V111" s="136"/>
      <c r="W111" s="136"/>
    </row>
    <row r="112" spans="1:23" ht="42.75" x14ac:dyDescent="0.25">
      <c r="A112">
        <v>7</v>
      </c>
      <c r="B112" s="108" t="s">
        <v>239</v>
      </c>
      <c r="C112" s="32" t="s">
        <v>16</v>
      </c>
      <c r="D112" s="78" t="s">
        <v>40</v>
      </c>
      <c r="E112" s="6">
        <v>88</v>
      </c>
      <c r="F112" s="119">
        <v>0.75</v>
      </c>
      <c r="G112" s="140">
        <f t="shared" si="6"/>
        <v>66</v>
      </c>
      <c r="H112" s="36">
        <f t="shared" si="7"/>
        <v>79.2</v>
      </c>
      <c r="I112" s="82">
        <f t="shared" si="8"/>
        <v>79.2</v>
      </c>
      <c r="K112" s="10"/>
      <c r="V112" s="136"/>
      <c r="W112" s="136"/>
    </row>
    <row r="113" spans="1:23" ht="57" x14ac:dyDescent="0.25">
      <c r="A113">
        <v>8</v>
      </c>
      <c r="B113" s="108" t="s">
        <v>240</v>
      </c>
      <c r="C113" s="32" t="s">
        <v>16</v>
      </c>
      <c r="D113" s="78" t="s">
        <v>151</v>
      </c>
      <c r="E113" s="6">
        <v>77.117999999999995</v>
      </c>
      <c r="F113" s="119">
        <v>5.75</v>
      </c>
      <c r="G113" s="140">
        <f t="shared" si="6"/>
        <v>443.43</v>
      </c>
      <c r="H113" s="36">
        <f t="shared" si="7"/>
        <v>532.11599999999999</v>
      </c>
      <c r="I113" s="82">
        <f t="shared" si="8"/>
        <v>532.11599999999999</v>
      </c>
      <c r="K113" s="10"/>
      <c r="V113" s="136"/>
      <c r="W113" s="136"/>
    </row>
    <row r="114" spans="1:23" ht="42.75" x14ac:dyDescent="0.25">
      <c r="A114">
        <v>9</v>
      </c>
      <c r="B114" s="108" t="s">
        <v>241</v>
      </c>
      <c r="C114" s="32" t="s">
        <v>16</v>
      </c>
      <c r="D114" s="78" t="s">
        <v>40</v>
      </c>
      <c r="E114" s="6">
        <v>11</v>
      </c>
      <c r="F114" s="119">
        <v>0.25</v>
      </c>
      <c r="G114" s="140">
        <f t="shared" si="6"/>
        <v>2.75</v>
      </c>
      <c r="H114" s="36">
        <f t="shared" si="7"/>
        <v>3.3</v>
      </c>
      <c r="I114" s="82">
        <f t="shared" si="8"/>
        <v>3.3</v>
      </c>
      <c r="K114" s="10"/>
      <c r="V114" s="136"/>
      <c r="W114" s="136"/>
    </row>
    <row r="115" spans="1:23" ht="57" x14ac:dyDescent="0.25">
      <c r="A115">
        <v>10</v>
      </c>
      <c r="B115" s="108" t="s">
        <v>242</v>
      </c>
      <c r="C115" s="32" t="s">
        <v>16</v>
      </c>
      <c r="D115" s="78" t="s">
        <v>40</v>
      </c>
      <c r="E115" s="6">
        <v>11</v>
      </c>
      <c r="F115" s="119">
        <v>0.5</v>
      </c>
      <c r="G115" s="140">
        <f t="shared" si="6"/>
        <v>5.5</v>
      </c>
      <c r="H115" s="36">
        <f t="shared" si="7"/>
        <v>6.6</v>
      </c>
      <c r="I115" s="82">
        <f t="shared" si="8"/>
        <v>6.6</v>
      </c>
      <c r="K115" s="10"/>
      <c r="V115" s="136"/>
      <c r="W115" s="136"/>
    </row>
    <row r="116" spans="1:23" ht="42.75" x14ac:dyDescent="0.25">
      <c r="A116">
        <v>11</v>
      </c>
      <c r="B116" s="108" t="s">
        <v>243</v>
      </c>
      <c r="C116" s="32" t="s">
        <v>16</v>
      </c>
      <c r="D116" s="78" t="s">
        <v>40</v>
      </c>
      <c r="E116" s="6">
        <v>9</v>
      </c>
      <c r="F116" s="119">
        <v>0.5</v>
      </c>
      <c r="G116" s="140">
        <f t="shared" si="6"/>
        <v>4.5</v>
      </c>
      <c r="H116" s="36">
        <f t="shared" si="7"/>
        <v>5.3999999999999995</v>
      </c>
      <c r="I116" s="82">
        <f t="shared" si="8"/>
        <v>5.3999999999999995</v>
      </c>
      <c r="K116" s="10"/>
      <c r="V116" s="136"/>
      <c r="W116" s="136"/>
    </row>
    <row r="117" spans="1:23" ht="42.75" x14ac:dyDescent="0.25">
      <c r="A117">
        <v>12</v>
      </c>
      <c r="B117" s="108" t="s">
        <v>244</v>
      </c>
      <c r="C117" s="32" t="s">
        <v>16</v>
      </c>
      <c r="D117" s="78" t="s">
        <v>40</v>
      </c>
      <c r="E117" s="6">
        <v>2</v>
      </c>
      <c r="F117" s="119">
        <v>1.25</v>
      </c>
      <c r="G117" s="140">
        <f t="shared" si="6"/>
        <v>2.5</v>
      </c>
      <c r="H117" s="36">
        <f t="shared" si="7"/>
        <v>3</v>
      </c>
      <c r="I117" s="82">
        <f t="shared" si="8"/>
        <v>3</v>
      </c>
      <c r="K117" s="10"/>
      <c r="V117" s="136"/>
      <c r="W117" s="136"/>
    </row>
    <row r="118" spans="1:23" ht="42.75" x14ac:dyDescent="0.25">
      <c r="A118">
        <v>13</v>
      </c>
      <c r="B118" s="108" t="s">
        <v>245</v>
      </c>
      <c r="C118" s="32" t="s">
        <v>16</v>
      </c>
      <c r="D118" s="78" t="s">
        <v>151</v>
      </c>
      <c r="E118" s="6">
        <v>4.8159999999999998</v>
      </c>
      <c r="F118" s="119">
        <v>5.25</v>
      </c>
      <c r="G118" s="140">
        <f t="shared" si="6"/>
        <v>25.28</v>
      </c>
      <c r="H118" s="36">
        <f t="shared" si="7"/>
        <v>30.335999999999999</v>
      </c>
      <c r="I118" s="82">
        <f t="shared" si="8"/>
        <v>30.335999999999999</v>
      </c>
      <c r="K118" s="10"/>
      <c r="V118" s="136"/>
      <c r="W118" s="136"/>
    </row>
    <row r="119" spans="1:23" ht="57" x14ac:dyDescent="0.25">
      <c r="A119">
        <v>14</v>
      </c>
      <c r="B119" s="108" t="s">
        <v>246</v>
      </c>
      <c r="C119" s="32" t="s">
        <v>16</v>
      </c>
      <c r="D119" s="78" t="s">
        <v>151</v>
      </c>
      <c r="E119" s="6">
        <v>3.5880000000000001</v>
      </c>
      <c r="F119" s="119">
        <v>3.5</v>
      </c>
      <c r="G119" s="140">
        <f t="shared" si="6"/>
        <v>12.56</v>
      </c>
      <c r="H119" s="36">
        <f t="shared" si="7"/>
        <v>15.071999999999999</v>
      </c>
      <c r="I119" s="82">
        <f t="shared" si="8"/>
        <v>15.071999999999999</v>
      </c>
      <c r="K119" s="10"/>
      <c r="V119" s="136"/>
      <c r="W119" s="136"/>
    </row>
    <row r="120" spans="1:23" ht="57" x14ac:dyDescent="0.25">
      <c r="A120">
        <v>15</v>
      </c>
      <c r="B120" s="108" t="s">
        <v>247</v>
      </c>
      <c r="C120" s="32" t="s">
        <v>16</v>
      </c>
      <c r="D120" s="78" t="s">
        <v>151</v>
      </c>
      <c r="E120" s="6">
        <v>34.305999999999997</v>
      </c>
      <c r="F120" s="119">
        <v>4.5</v>
      </c>
      <c r="G120" s="140">
        <f t="shared" si="6"/>
        <v>154.38</v>
      </c>
      <c r="H120" s="36">
        <f t="shared" si="7"/>
        <v>185.256</v>
      </c>
      <c r="I120" s="82">
        <f t="shared" si="8"/>
        <v>185.256</v>
      </c>
      <c r="K120" s="10"/>
      <c r="V120" s="136"/>
      <c r="W120" s="136"/>
    </row>
    <row r="121" spans="1:23" ht="42.75" x14ac:dyDescent="0.25">
      <c r="A121">
        <v>16</v>
      </c>
      <c r="B121" s="108" t="s">
        <v>248</v>
      </c>
      <c r="C121" s="32" t="s">
        <v>16</v>
      </c>
      <c r="D121" s="78" t="s">
        <v>151</v>
      </c>
      <c r="E121" s="6">
        <v>12.805</v>
      </c>
      <c r="F121" s="119">
        <v>11</v>
      </c>
      <c r="G121" s="140">
        <f t="shared" si="6"/>
        <v>140.86000000000001</v>
      </c>
      <c r="H121" s="36">
        <f t="shared" si="7"/>
        <v>169.03200000000001</v>
      </c>
      <c r="I121" s="82">
        <f t="shared" si="8"/>
        <v>169.03200000000001</v>
      </c>
      <c r="K121" s="10"/>
      <c r="V121" s="136"/>
      <c r="W121" s="136"/>
    </row>
    <row r="122" spans="1:23" ht="42.75" x14ac:dyDescent="0.25">
      <c r="A122">
        <v>17</v>
      </c>
      <c r="B122" s="108" t="s">
        <v>249</v>
      </c>
      <c r="C122" s="32" t="s">
        <v>16</v>
      </c>
      <c r="D122" s="78" t="s">
        <v>151</v>
      </c>
      <c r="E122" s="6">
        <v>7.6680000000000001</v>
      </c>
      <c r="F122" s="119">
        <v>7.5</v>
      </c>
      <c r="G122" s="140">
        <f t="shared" si="6"/>
        <v>57.51</v>
      </c>
      <c r="H122" s="36">
        <f t="shared" si="7"/>
        <v>69.012</v>
      </c>
      <c r="I122" s="82">
        <f t="shared" si="8"/>
        <v>69.012</v>
      </c>
      <c r="K122" s="10"/>
      <c r="V122" s="136"/>
      <c r="W122" s="136"/>
    </row>
    <row r="123" spans="1:23" ht="42.75" x14ac:dyDescent="0.25">
      <c r="A123">
        <v>18</v>
      </c>
      <c r="B123" s="108" t="s">
        <v>250</v>
      </c>
      <c r="C123" s="32" t="s">
        <v>16</v>
      </c>
      <c r="D123" s="78" t="s">
        <v>176</v>
      </c>
      <c r="E123" s="6">
        <v>137.52000000000001</v>
      </c>
      <c r="F123" s="119">
        <v>12.5</v>
      </c>
      <c r="G123" s="140">
        <f t="shared" si="6"/>
        <v>1719</v>
      </c>
      <c r="H123" s="36">
        <f t="shared" si="7"/>
        <v>2062.7999999999997</v>
      </c>
      <c r="I123" s="82">
        <f t="shared" si="8"/>
        <v>2062.7999999999997</v>
      </c>
      <c r="K123" s="10"/>
      <c r="V123" s="136"/>
      <c r="W123" s="136"/>
    </row>
    <row r="124" spans="1:23" ht="42.75" x14ac:dyDescent="0.25">
      <c r="A124">
        <v>19</v>
      </c>
      <c r="B124" s="108" t="s">
        <v>251</v>
      </c>
      <c r="C124" s="32" t="s">
        <v>16</v>
      </c>
      <c r="D124" s="78" t="s">
        <v>176</v>
      </c>
      <c r="E124" s="6">
        <v>144.39599999999999</v>
      </c>
      <c r="F124" s="119">
        <v>0.5</v>
      </c>
      <c r="G124" s="140">
        <f t="shared" si="6"/>
        <v>72.2</v>
      </c>
      <c r="H124" s="36">
        <f t="shared" si="7"/>
        <v>86.64</v>
      </c>
      <c r="I124" s="82">
        <f t="shared" si="8"/>
        <v>86.64</v>
      </c>
      <c r="K124" s="10"/>
      <c r="V124" s="136"/>
      <c r="W124" s="136"/>
    </row>
    <row r="125" spans="1:23" ht="42.75" x14ac:dyDescent="0.25">
      <c r="A125">
        <v>20</v>
      </c>
      <c r="B125" s="108" t="s">
        <v>252</v>
      </c>
      <c r="C125" s="32" t="s">
        <v>16</v>
      </c>
      <c r="D125" s="78" t="s">
        <v>176</v>
      </c>
      <c r="E125" s="6">
        <v>144.39599999999999</v>
      </c>
      <c r="F125" s="119">
        <v>0.75</v>
      </c>
      <c r="G125" s="140">
        <f t="shared" si="6"/>
        <v>108.3</v>
      </c>
      <c r="H125" s="36">
        <f t="shared" si="7"/>
        <v>129.95999999999998</v>
      </c>
      <c r="I125" s="82">
        <f t="shared" si="8"/>
        <v>129.95999999999998</v>
      </c>
      <c r="K125" s="10"/>
      <c r="V125" s="136"/>
      <c r="W125" s="136"/>
    </row>
    <row r="126" spans="1:23" ht="28.5" x14ac:dyDescent="0.25">
      <c r="A126">
        <v>21</v>
      </c>
      <c r="B126" s="108" t="s">
        <v>253</v>
      </c>
      <c r="C126" s="32" t="s">
        <v>16</v>
      </c>
      <c r="D126" s="78" t="s">
        <v>176</v>
      </c>
      <c r="E126" s="6">
        <v>144.39599999999999</v>
      </c>
      <c r="F126" s="119">
        <v>0.75</v>
      </c>
      <c r="G126" s="140">
        <f t="shared" si="6"/>
        <v>108.3</v>
      </c>
      <c r="H126" s="36">
        <f t="shared" si="7"/>
        <v>129.95999999999998</v>
      </c>
      <c r="I126" s="82">
        <f t="shared" si="8"/>
        <v>129.95999999999998</v>
      </c>
      <c r="K126" s="10"/>
      <c r="V126" s="136"/>
      <c r="W126" s="136"/>
    </row>
    <row r="127" spans="1:23" ht="57" x14ac:dyDescent="0.25">
      <c r="A127">
        <v>22</v>
      </c>
      <c r="B127" s="108" t="s">
        <v>254</v>
      </c>
      <c r="C127" s="32" t="s">
        <v>16</v>
      </c>
      <c r="D127" s="78" t="s">
        <v>40</v>
      </c>
      <c r="E127" s="6">
        <v>4</v>
      </c>
      <c r="F127" s="119">
        <v>175</v>
      </c>
      <c r="G127" s="140">
        <f t="shared" si="6"/>
        <v>700</v>
      </c>
      <c r="H127" s="36">
        <f t="shared" si="7"/>
        <v>840</v>
      </c>
      <c r="I127" s="82">
        <f t="shared" si="8"/>
        <v>840</v>
      </c>
      <c r="K127" s="10"/>
      <c r="V127" s="136"/>
      <c r="W127" s="136"/>
    </row>
    <row r="128" spans="1:23" ht="57" x14ac:dyDescent="0.25">
      <c r="A128">
        <v>23</v>
      </c>
      <c r="B128" s="108" t="s">
        <v>255</v>
      </c>
      <c r="C128" s="32" t="s">
        <v>16</v>
      </c>
      <c r="D128" s="78" t="s">
        <v>40</v>
      </c>
      <c r="E128" s="6">
        <v>3</v>
      </c>
      <c r="F128" s="119">
        <v>200</v>
      </c>
      <c r="G128" s="140">
        <f t="shared" si="6"/>
        <v>600</v>
      </c>
      <c r="H128" s="36">
        <f t="shared" si="7"/>
        <v>720</v>
      </c>
      <c r="I128" s="82">
        <f t="shared" si="8"/>
        <v>720</v>
      </c>
      <c r="K128" s="10"/>
      <c r="V128" s="136"/>
      <c r="W128" s="136"/>
    </row>
    <row r="129" spans="1:23" ht="57" x14ac:dyDescent="0.25">
      <c r="A129">
        <v>24</v>
      </c>
      <c r="B129" s="108" t="s">
        <v>256</v>
      </c>
      <c r="C129" s="32" t="s">
        <v>16</v>
      </c>
      <c r="D129" s="78" t="s">
        <v>40</v>
      </c>
      <c r="E129" s="6">
        <v>2</v>
      </c>
      <c r="F129" s="119">
        <v>125</v>
      </c>
      <c r="G129" s="140">
        <f t="shared" si="6"/>
        <v>250</v>
      </c>
      <c r="H129" s="36">
        <f t="shared" si="7"/>
        <v>300</v>
      </c>
      <c r="I129" s="82">
        <f t="shared" si="8"/>
        <v>300</v>
      </c>
      <c r="K129" s="10"/>
      <c r="V129" s="136"/>
      <c r="W129" s="136"/>
    </row>
    <row r="130" spans="1:23" ht="57" x14ac:dyDescent="0.25">
      <c r="A130">
        <v>25</v>
      </c>
      <c r="B130" s="108" t="s">
        <v>257</v>
      </c>
      <c r="C130" s="32" t="s">
        <v>16</v>
      </c>
      <c r="D130" s="78" t="s">
        <v>40</v>
      </c>
      <c r="E130" s="6">
        <v>2</v>
      </c>
      <c r="F130" s="119">
        <v>125</v>
      </c>
      <c r="G130" s="140">
        <f t="shared" si="6"/>
        <v>250</v>
      </c>
      <c r="H130" s="36">
        <f t="shared" si="7"/>
        <v>300</v>
      </c>
      <c r="I130" s="82">
        <f t="shared" si="8"/>
        <v>300</v>
      </c>
      <c r="K130" s="10"/>
      <c r="V130" s="136"/>
      <c r="W130" s="136"/>
    </row>
    <row r="131" spans="1:23" ht="57" x14ac:dyDescent="0.25">
      <c r="A131">
        <v>26</v>
      </c>
      <c r="B131" s="108" t="s">
        <v>258</v>
      </c>
      <c r="C131" s="32" t="s">
        <v>16</v>
      </c>
      <c r="D131" s="78" t="s">
        <v>40</v>
      </c>
      <c r="E131" s="6">
        <v>1</v>
      </c>
      <c r="F131" s="119">
        <v>350</v>
      </c>
      <c r="G131" s="140">
        <f t="shared" si="6"/>
        <v>350</v>
      </c>
      <c r="H131" s="36">
        <f t="shared" si="7"/>
        <v>420</v>
      </c>
      <c r="I131" s="82">
        <f t="shared" si="8"/>
        <v>420</v>
      </c>
      <c r="K131" s="10"/>
      <c r="V131" s="136"/>
      <c r="W131" s="136"/>
    </row>
    <row r="132" spans="1:23" ht="71.25" x14ac:dyDescent="0.25">
      <c r="A132">
        <v>27</v>
      </c>
      <c r="B132" s="108" t="s">
        <v>259</v>
      </c>
      <c r="C132" s="32" t="s">
        <v>16</v>
      </c>
      <c r="D132" s="78" t="s">
        <v>40</v>
      </c>
      <c r="E132" s="6">
        <v>3</v>
      </c>
      <c r="F132" s="119">
        <v>700</v>
      </c>
      <c r="G132" s="140">
        <f t="shared" si="6"/>
        <v>2100</v>
      </c>
      <c r="H132" s="36">
        <f t="shared" si="7"/>
        <v>2520</v>
      </c>
      <c r="I132" s="82">
        <f t="shared" si="8"/>
        <v>2520</v>
      </c>
      <c r="K132" s="10"/>
      <c r="V132" s="136"/>
      <c r="W132" s="136"/>
    </row>
    <row r="133" spans="1:23" ht="71.25" x14ac:dyDescent="0.25">
      <c r="A133">
        <v>28</v>
      </c>
      <c r="B133" s="108" t="s">
        <v>260</v>
      </c>
      <c r="C133" s="32" t="s">
        <v>16</v>
      </c>
      <c r="D133" s="78" t="s">
        <v>40</v>
      </c>
      <c r="E133" s="6">
        <v>1</v>
      </c>
      <c r="F133" s="119">
        <v>425</v>
      </c>
      <c r="G133" s="140">
        <f t="shared" si="6"/>
        <v>425</v>
      </c>
      <c r="H133" s="36">
        <f t="shared" si="7"/>
        <v>510</v>
      </c>
      <c r="I133" s="82">
        <f t="shared" si="8"/>
        <v>510</v>
      </c>
      <c r="K133" s="10"/>
      <c r="V133" s="136"/>
      <c r="W133" s="136"/>
    </row>
    <row r="134" spans="1:23" ht="57" x14ac:dyDescent="0.25">
      <c r="A134">
        <v>29</v>
      </c>
      <c r="B134" s="108" t="s">
        <v>261</v>
      </c>
      <c r="C134" s="32" t="s">
        <v>16</v>
      </c>
      <c r="D134" s="78" t="s">
        <v>40</v>
      </c>
      <c r="E134" s="6">
        <v>1</v>
      </c>
      <c r="F134" s="119">
        <v>500</v>
      </c>
      <c r="G134" s="140">
        <f t="shared" si="6"/>
        <v>500</v>
      </c>
      <c r="H134" s="36">
        <f t="shared" si="7"/>
        <v>600</v>
      </c>
      <c r="I134" s="82">
        <f t="shared" si="8"/>
        <v>600</v>
      </c>
      <c r="K134" s="10"/>
      <c r="V134" s="136"/>
      <c r="W134" s="136"/>
    </row>
    <row r="135" spans="1:23" ht="71.25" x14ac:dyDescent="0.25">
      <c r="A135">
        <v>30</v>
      </c>
      <c r="B135" s="108" t="s">
        <v>262</v>
      </c>
      <c r="C135" s="32" t="s">
        <v>16</v>
      </c>
      <c r="D135" s="78" t="s">
        <v>40</v>
      </c>
      <c r="E135" s="6">
        <v>1</v>
      </c>
      <c r="F135" s="119">
        <v>500</v>
      </c>
      <c r="G135" s="140">
        <f t="shared" si="6"/>
        <v>500</v>
      </c>
      <c r="H135" s="36">
        <f t="shared" si="7"/>
        <v>600</v>
      </c>
      <c r="I135" s="82">
        <f t="shared" si="8"/>
        <v>600</v>
      </c>
      <c r="K135" s="10"/>
      <c r="V135" s="136"/>
      <c r="W135" s="136"/>
    </row>
    <row r="136" spans="1:23" ht="71.25" x14ac:dyDescent="0.25">
      <c r="A136">
        <v>31</v>
      </c>
      <c r="B136" s="108" t="s">
        <v>263</v>
      </c>
      <c r="C136" s="32" t="s">
        <v>16</v>
      </c>
      <c r="D136" s="78" t="s">
        <v>40</v>
      </c>
      <c r="E136" s="6">
        <v>4</v>
      </c>
      <c r="F136" s="119">
        <v>750</v>
      </c>
      <c r="G136" s="140">
        <f t="shared" si="6"/>
        <v>3000</v>
      </c>
      <c r="H136" s="36">
        <f t="shared" si="7"/>
        <v>3600</v>
      </c>
      <c r="I136" s="82">
        <f t="shared" si="8"/>
        <v>3600</v>
      </c>
      <c r="K136" s="10"/>
      <c r="V136" s="136"/>
      <c r="W136" s="136"/>
    </row>
    <row r="137" spans="1:23" ht="57" x14ac:dyDescent="0.25">
      <c r="A137">
        <v>32</v>
      </c>
      <c r="B137" s="108" t="s">
        <v>264</v>
      </c>
      <c r="C137" s="32" t="s">
        <v>16</v>
      </c>
      <c r="D137" s="78" t="s">
        <v>40</v>
      </c>
      <c r="E137" s="6">
        <v>1</v>
      </c>
      <c r="F137" s="119">
        <v>550</v>
      </c>
      <c r="G137" s="140">
        <f t="shared" si="6"/>
        <v>550</v>
      </c>
      <c r="H137" s="36">
        <f t="shared" si="7"/>
        <v>660</v>
      </c>
      <c r="I137" s="82">
        <f t="shared" si="8"/>
        <v>660</v>
      </c>
      <c r="K137" s="10"/>
      <c r="V137" s="136"/>
      <c r="W137" s="136"/>
    </row>
    <row r="138" spans="1:23" ht="57" x14ac:dyDescent="0.25">
      <c r="A138">
        <v>33</v>
      </c>
      <c r="B138" s="108" t="s">
        <v>265</v>
      </c>
      <c r="C138" s="32" t="s">
        <v>16</v>
      </c>
      <c r="D138" s="78" t="s">
        <v>40</v>
      </c>
      <c r="E138" s="6">
        <v>1</v>
      </c>
      <c r="F138" s="119">
        <v>1450</v>
      </c>
      <c r="G138" s="140">
        <f t="shared" si="6"/>
        <v>1450</v>
      </c>
      <c r="H138" s="36">
        <f t="shared" si="7"/>
        <v>1740</v>
      </c>
      <c r="I138" s="82">
        <f t="shared" si="8"/>
        <v>1740</v>
      </c>
      <c r="K138" s="10"/>
      <c r="V138" s="136"/>
      <c r="W138" s="136"/>
    </row>
    <row r="139" spans="1:23" ht="71.25" x14ac:dyDescent="0.25">
      <c r="A139">
        <v>34</v>
      </c>
      <c r="B139" s="108" t="s">
        <v>266</v>
      </c>
      <c r="C139" s="32" t="s">
        <v>16</v>
      </c>
      <c r="D139" s="78" t="s">
        <v>40</v>
      </c>
      <c r="E139" s="6">
        <v>1</v>
      </c>
      <c r="F139" s="119">
        <v>925</v>
      </c>
      <c r="G139" s="140">
        <f t="shared" si="6"/>
        <v>925</v>
      </c>
      <c r="H139" s="36">
        <f t="shared" si="7"/>
        <v>1110</v>
      </c>
      <c r="I139" s="82">
        <f t="shared" si="8"/>
        <v>1110</v>
      </c>
      <c r="K139" s="10"/>
      <c r="V139" s="136"/>
      <c r="W139" s="136"/>
    </row>
    <row r="140" spans="1:23" ht="42.75" x14ac:dyDescent="0.25">
      <c r="A140">
        <v>35</v>
      </c>
      <c r="B140" s="108" t="s">
        <v>267</v>
      </c>
      <c r="C140" s="32" t="s">
        <v>16</v>
      </c>
      <c r="D140" s="78" t="s">
        <v>211</v>
      </c>
      <c r="E140" s="6">
        <v>156.822</v>
      </c>
      <c r="F140" s="119">
        <v>1.25</v>
      </c>
      <c r="G140" s="140">
        <f t="shared" si="6"/>
        <v>196.03</v>
      </c>
      <c r="H140" s="36">
        <f t="shared" si="7"/>
        <v>235.23599999999999</v>
      </c>
      <c r="I140" s="82">
        <f t="shared" si="8"/>
        <v>235.23599999999999</v>
      </c>
      <c r="K140" s="10"/>
      <c r="V140" s="136"/>
      <c r="W140" s="136"/>
    </row>
    <row r="141" spans="1:23" ht="42.75" x14ac:dyDescent="0.25">
      <c r="A141">
        <v>36</v>
      </c>
      <c r="B141" s="108" t="s">
        <v>268</v>
      </c>
      <c r="C141" s="32" t="s">
        <v>16</v>
      </c>
      <c r="D141" s="78" t="s">
        <v>176</v>
      </c>
      <c r="E141" s="6">
        <v>100</v>
      </c>
      <c r="F141" s="119">
        <v>0.5</v>
      </c>
      <c r="G141" s="140">
        <f t="shared" si="6"/>
        <v>50</v>
      </c>
      <c r="H141" s="36">
        <f t="shared" si="7"/>
        <v>60</v>
      </c>
      <c r="I141" s="82">
        <f t="shared" si="8"/>
        <v>60</v>
      </c>
      <c r="K141" s="10"/>
      <c r="V141" s="136"/>
      <c r="W141" s="136"/>
    </row>
    <row r="142" spans="1:23" ht="42.75" x14ac:dyDescent="0.25">
      <c r="A142">
        <v>37</v>
      </c>
      <c r="B142" s="108" t="s">
        <v>269</v>
      </c>
      <c r="C142" s="32" t="s">
        <v>16</v>
      </c>
      <c r="D142" s="78" t="s">
        <v>151</v>
      </c>
      <c r="E142" s="6">
        <v>86.504000000000005</v>
      </c>
      <c r="F142" s="119">
        <v>0.75</v>
      </c>
      <c r="G142" s="140">
        <f t="shared" si="6"/>
        <v>64.88</v>
      </c>
      <c r="H142" s="36">
        <f t="shared" si="7"/>
        <v>77.855999999999995</v>
      </c>
      <c r="I142" s="82">
        <f t="shared" si="8"/>
        <v>77.855999999999995</v>
      </c>
      <c r="K142" s="10"/>
      <c r="V142" s="136"/>
      <c r="W142" s="136"/>
    </row>
    <row r="143" spans="1:23" ht="42.75" x14ac:dyDescent="0.25">
      <c r="A143">
        <v>38</v>
      </c>
      <c r="B143" s="108" t="s">
        <v>270</v>
      </c>
      <c r="C143" s="32" t="s">
        <v>16</v>
      </c>
      <c r="D143" s="78" t="s">
        <v>151</v>
      </c>
      <c r="E143" s="6">
        <v>50</v>
      </c>
      <c r="F143" s="119">
        <v>0.75</v>
      </c>
      <c r="G143" s="140">
        <f t="shared" si="6"/>
        <v>37.5</v>
      </c>
      <c r="H143" s="36">
        <f t="shared" si="7"/>
        <v>45</v>
      </c>
      <c r="I143" s="82">
        <f t="shared" si="8"/>
        <v>45</v>
      </c>
      <c r="K143" s="10"/>
      <c r="V143" s="136"/>
      <c r="W143" s="136"/>
    </row>
    <row r="144" spans="1:23" ht="42.75" x14ac:dyDescent="0.25">
      <c r="A144">
        <v>39</v>
      </c>
      <c r="B144" s="108" t="s">
        <v>271</v>
      </c>
      <c r="C144" s="32" t="s">
        <v>16</v>
      </c>
      <c r="D144" s="78" t="s">
        <v>151</v>
      </c>
      <c r="E144" s="6">
        <v>50</v>
      </c>
      <c r="F144" s="119">
        <v>1.5</v>
      </c>
      <c r="G144" s="140">
        <f t="shared" si="6"/>
        <v>75</v>
      </c>
      <c r="H144" s="36">
        <f t="shared" si="7"/>
        <v>90</v>
      </c>
      <c r="I144" s="82">
        <f t="shared" si="8"/>
        <v>90</v>
      </c>
      <c r="K144" s="10"/>
      <c r="V144" s="136"/>
      <c r="W144" s="136"/>
    </row>
    <row r="145" spans="1:23" ht="71.25" x14ac:dyDescent="0.25">
      <c r="A145">
        <v>40</v>
      </c>
      <c r="B145" s="108" t="s">
        <v>272</v>
      </c>
      <c r="C145" s="32" t="s">
        <v>16</v>
      </c>
      <c r="D145" s="78" t="s">
        <v>151</v>
      </c>
      <c r="E145" s="6">
        <v>86.504000000000005</v>
      </c>
      <c r="F145" s="119">
        <v>1.25</v>
      </c>
      <c r="G145" s="140">
        <f t="shared" si="6"/>
        <v>108.13</v>
      </c>
      <c r="H145" s="36">
        <f t="shared" si="7"/>
        <v>129.756</v>
      </c>
      <c r="I145" s="82">
        <f t="shared" si="8"/>
        <v>129.756</v>
      </c>
      <c r="K145" s="10"/>
      <c r="V145" s="136"/>
      <c r="W145" s="136"/>
    </row>
    <row r="146" spans="1:23" ht="71.25" x14ac:dyDescent="0.25">
      <c r="A146">
        <v>41</v>
      </c>
      <c r="B146" s="108" t="s">
        <v>273</v>
      </c>
      <c r="C146" s="32" t="s">
        <v>16</v>
      </c>
      <c r="D146" s="78" t="s">
        <v>151</v>
      </c>
      <c r="E146" s="6">
        <v>86.504000000000005</v>
      </c>
      <c r="F146" s="119">
        <v>1.75</v>
      </c>
      <c r="G146" s="140">
        <f t="shared" si="6"/>
        <v>151.38</v>
      </c>
      <c r="H146" s="36">
        <f t="shared" si="7"/>
        <v>181.65599999999998</v>
      </c>
      <c r="I146" s="82">
        <f t="shared" si="8"/>
        <v>181.65599999999998</v>
      </c>
      <c r="K146" s="10"/>
      <c r="V146" s="136"/>
      <c r="W146" s="136"/>
    </row>
    <row r="147" spans="1:23" ht="16.5" customHeight="1" thickBot="1" x14ac:dyDescent="0.3">
      <c r="B147" s="161" t="s">
        <v>131</v>
      </c>
      <c r="C147" s="162"/>
      <c r="D147" s="162"/>
      <c r="E147" s="162"/>
      <c r="F147" s="163"/>
      <c r="G147" s="38">
        <f>SUM(G106:G146)</f>
        <v>19066.190000000002</v>
      </c>
      <c r="H147" s="38">
        <f>SUM(H106:H146)</f>
        <v>22879.428</v>
      </c>
      <c r="I147" s="38">
        <f>SUM(I106:I146)</f>
        <v>22879.428</v>
      </c>
      <c r="K147" s="10" t="s">
        <v>52</v>
      </c>
      <c r="V147" s="136"/>
      <c r="W147" s="136"/>
    </row>
    <row r="148" spans="1:23" x14ac:dyDescent="0.25">
      <c r="B148" s="156" t="s">
        <v>126</v>
      </c>
      <c r="C148" s="157"/>
      <c r="D148" s="157"/>
      <c r="E148" s="157"/>
      <c r="F148" s="157"/>
      <c r="G148" s="157"/>
      <c r="H148" s="157"/>
      <c r="I148" s="157"/>
      <c r="K148" s="10"/>
      <c r="V148" s="136"/>
      <c r="W148" s="136"/>
    </row>
    <row r="149" spans="1:23" ht="38.25" customHeight="1" x14ac:dyDescent="0.25">
      <c r="B149" s="75" t="s">
        <v>3</v>
      </c>
      <c r="C149" s="34" t="s">
        <v>6</v>
      </c>
      <c r="D149" s="34" t="s">
        <v>4</v>
      </c>
      <c r="E149" s="34" t="s">
        <v>5</v>
      </c>
      <c r="F149" s="118" t="s">
        <v>26</v>
      </c>
      <c r="G149" s="132" t="s">
        <v>27</v>
      </c>
      <c r="H149" s="132" t="s">
        <v>49</v>
      </c>
      <c r="I149" s="34" t="s">
        <v>142</v>
      </c>
      <c r="K149" s="76" t="s">
        <v>55</v>
      </c>
      <c r="V149" s="136"/>
      <c r="W149" s="136"/>
    </row>
    <row r="150" spans="1:23" ht="28.5" x14ac:dyDescent="0.25">
      <c r="A150">
        <v>1</v>
      </c>
      <c r="B150" s="37" t="s">
        <v>274</v>
      </c>
      <c r="C150" s="32" t="s">
        <v>16</v>
      </c>
      <c r="D150" s="40" t="s">
        <v>176</v>
      </c>
      <c r="E150" s="33">
        <v>100</v>
      </c>
      <c r="F150" s="120">
        <v>14.5</v>
      </c>
      <c r="G150" s="140">
        <f>ROUND(E150*F150,2)</f>
        <v>1450</v>
      </c>
      <c r="H150" s="36">
        <f>(G150*1.2)</f>
        <v>1740</v>
      </c>
      <c r="I150" s="82">
        <f>H150</f>
        <v>1740</v>
      </c>
      <c r="K150" s="10"/>
      <c r="V150" s="136"/>
      <c r="W150" s="136"/>
    </row>
    <row r="151" spans="1:23" ht="28.5" x14ac:dyDescent="0.25">
      <c r="A151">
        <v>2</v>
      </c>
      <c r="B151" s="37" t="s">
        <v>275</v>
      </c>
      <c r="C151" s="32" t="s">
        <v>16</v>
      </c>
      <c r="D151" s="40" t="s">
        <v>40</v>
      </c>
      <c r="E151" s="33">
        <v>1</v>
      </c>
      <c r="F151" s="120">
        <v>115.25</v>
      </c>
      <c r="G151" s="140">
        <f t="shared" ref="G151:G214" si="9">ROUND(E151*F151,2)</f>
        <v>115.25</v>
      </c>
      <c r="H151" s="36">
        <f t="shared" ref="H151:H214" si="10">(G151*1.2)</f>
        <v>138.29999999999998</v>
      </c>
      <c r="I151" s="82">
        <f t="shared" ref="I151:I214" si="11">H151</f>
        <v>138.29999999999998</v>
      </c>
      <c r="K151" s="10"/>
      <c r="V151" s="136"/>
      <c r="W151" s="136"/>
    </row>
    <row r="152" spans="1:23" x14ac:dyDescent="0.25">
      <c r="A152">
        <v>3</v>
      </c>
      <c r="B152" s="37" t="s">
        <v>276</v>
      </c>
      <c r="C152" s="32" t="s">
        <v>16</v>
      </c>
      <c r="D152" s="40" t="s">
        <v>277</v>
      </c>
      <c r="E152" s="33">
        <v>1</v>
      </c>
      <c r="F152" s="120">
        <v>245.75</v>
      </c>
      <c r="G152" s="140">
        <f t="shared" si="9"/>
        <v>245.75</v>
      </c>
      <c r="H152" s="36">
        <f t="shared" si="10"/>
        <v>294.89999999999998</v>
      </c>
      <c r="I152" s="82">
        <f t="shared" si="11"/>
        <v>294.89999999999998</v>
      </c>
      <c r="K152" s="10"/>
      <c r="V152" s="136"/>
      <c r="W152" s="136"/>
    </row>
    <row r="153" spans="1:23" x14ac:dyDescent="0.25">
      <c r="A153">
        <v>4</v>
      </c>
      <c r="B153" s="37" t="s">
        <v>278</v>
      </c>
      <c r="C153" s="32" t="s">
        <v>16</v>
      </c>
      <c r="D153" s="40" t="s">
        <v>40</v>
      </c>
      <c r="E153" s="33">
        <v>1</v>
      </c>
      <c r="F153" s="120">
        <v>700</v>
      </c>
      <c r="G153" s="140">
        <f t="shared" si="9"/>
        <v>700</v>
      </c>
      <c r="H153" s="36">
        <f t="shared" si="10"/>
        <v>840</v>
      </c>
      <c r="I153" s="82">
        <f t="shared" si="11"/>
        <v>840</v>
      </c>
      <c r="K153" s="10"/>
      <c r="V153" s="136"/>
      <c r="W153" s="136"/>
    </row>
    <row r="154" spans="1:23" ht="57" x14ac:dyDescent="0.25">
      <c r="A154">
        <v>5</v>
      </c>
      <c r="B154" s="37" t="s">
        <v>279</v>
      </c>
      <c r="C154" s="32" t="s">
        <v>16</v>
      </c>
      <c r="D154" s="40" t="s">
        <v>40</v>
      </c>
      <c r="E154" s="33">
        <v>10</v>
      </c>
      <c r="F154" s="120">
        <v>4.75</v>
      </c>
      <c r="G154" s="140">
        <f t="shared" si="9"/>
        <v>47.5</v>
      </c>
      <c r="H154" s="36">
        <f t="shared" si="10"/>
        <v>57</v>
      </c>
      <c r="I154" s="82">
        <f t="shared" si="11"/>
        <v>57</v>
      </c>
      <c r="K154" s="10"/>
      <c r="V154" s="136"/>
      <c r="W154" s="136"/>
    </row>
    <row r="155" spans="1:23" ht="28.5" x14ac:dyDescent="0.25">
      <c r="A155">
        <v>6</v>
      </c>
      <c r="B155" s="37" t="s">
        <v>280</v>
      </c>
      <c r="C155" s="32" t="s">
        <v>16</v>
      </c>
      <c r="D155" s="40" t="s">
        <v>40</v>
      </c>
      <c r="E155" s="33">
        <v>10</v>
      </c>
      <c r="F155" s="120">
        <v>63.75</v>
      </c>
      <c r="G155" s="140">
        <f t="shared" si="9"/>
        <v>637.5</v>
      </c>
      <c r="H155" s="36">
        <f t="shared" si="10"/>
        <v>765</v>
      </c>
      <c r="I155" s="82">
        <f t="shared" si="11"/>
        <v>765</v>
      </c>
      <c r="K155" s="10"/>
      <c r="V155" s="136"/>
      <c r="W155" s="136"/>
    </row>
    <row r="156" spans="1:23" ht="57" x14ac:dyDescent="0.25">
      <c r="A156">
        <v>7</v>
      </c>
      <c r="B156" s="37" t="s">
        <v>281</v>
      </c>
      <c r="C156" s="32" t="s">
        <v>16</v>
      </c>
      <c r="D156" s="40" t="s">
        <v>40</v>
      </c>
      <c r="E156" s="33">
        <v>20</v>
      </c>
      <c r="F156" s="120">
        <v>4.75</v>
      </c>
      <c r="G156" s="140">
        <f t="shared" si="9"/>
        <v>95</v>
      </c>
      <c r="H156" s="36">
        <f t="shared" si="10"/>
        <v>114</v>
      </c>
      <c r="I156" s="82">
        <f t="shared" si="11"/>
        <v>114</v>
      </c>
      <c r="K156" s="10"/>
      <c r="V156" s="136"/>
      <c r="W156" s="136"/>
    </row>
    <row r="157" spans="1:23" ht="28.5" x14ac:dyDescent="0.25">
      <c r="A157">
        <v>8</v>
      </c>
      <c r="B157" s="37" t="s">
        <v>282</v>
      </c>
      <c r="C157" s="32" t="s">
        <v>16</v>
      </c>
      <c r="D157" s="40" t="s">
        <v>40</v>
      </c>
      <c r="E157" s="33">
        <v>20</v>
      </c>
      <c r="F157" s="120">
        <v>105.5</v>
      </c>
      <c r="G157" s="140">
        <f t="shared" si="9"/>
        <v>2110</v>
      </c>
      <c r="H157" s="36">
        <f t="shared" si="10"/>
        <v>2532</v>
      </c>
      <c r="I157" s="82">
        <f t="shared" si="11"/>
        <v>2532</v>
      </c>
      <c r="K157" s="10"/>
      <c r="V157" s="136"/>
      <c r="W157" s="136"/>
    </row>
    <row r="158" spans="1:23" ht="42.75" x14ac:dyDescent="0.25">
      <c r="A158">
        <v>9</v>
      </c>
      <c r="B158" s="37" t="s">
        <v>283</v>
      </c>
      <c r="C158" s="32" t="s">
        <v>16</v>
      </c>
      <c r="D158" s="40" t="s">
        <v>40</v>
      </c>
      <c r="E158" s="33">
        <v>30</v>
      </c>
      <c r="F158" s="120">
        <v>10.25</v>
      </c>
      <c r="G158" s="140">
        <f t="shared" si="9"/>
        <v>307.5</v>
      </c>
      <c r="H158" s="36">
        <f t="shared" si="10"/>
        <v>369</v>
      </c>
      <c r="I158" s="82">
        <f t="shared" si="11"/>
        <v>369</v>
      </c>
      <c r="K158" s="10"/>
      <c r="V158" s="136"/>
      <c r="W158" s="136"/>
    </row>
    <row r="159" spans="1:23" ht="28.5" x14ac:dyDescent="0.25">
      <c r="A159">
        <v>10</v>
      </c>
      <c r="B159" s="37" t="s">
        <v>284</v>
      </c>
      <c r="C159" s="32" t="s">
        <v>16</v>
      </c>
      <c r="D159" s="40" t="s">
        <v>176</v>
      </c>
      <c r="E159" s="33">
        <v>233.75</v>
      </c>
      <c r="F159" s="120">
        <v>4.75</v>
      </c>
      <c r="G159" s="140">
        <f t="shared" si="9"/>
        <v>1110.31</v>
      </c>
      <c r="H159" s="36">
        <f t="shared" si="10"/>
        <v>1332.3719999999998</v>
      </c>
      <c r="I159" s="82">
        <f t="shared" si="11"/>
        <v>1332.3719999999998</v>
      </c>
      <c r="K159" s="10"/>
      <c r="V159" s="136"/>
      <c r="W159" s="136"/>
    </row>
    <row r="160" spans="1:23" ht="28.5" x14ac:dyDescent="0.25">
      <c r="A160">
        <v>11</v>
      </c>
      <c r="B160" s="37" t="s">
        <v>285</v>
      </c>
      <c r="C160" s="32" t="s">
        <v>16</v>
      </c>
      <c r="D160" s="40" t="s">
        <v>176</v>
      </c>
      <c r="E160" s="33">
        <v>233.75</v>
      </c>
      <c r="F160" s="120">
        <v>1.75</v>
      </c>
      <c r="G160" s="140">
        <f t="shared" si="9"/>
        <v>409.06</v>
      </c>
      <c r="H160" s="36">
        <f t="shared" si="10"/>
        <v>490.87199999999996</v>
      </c>
      <c r="I160" s="82">
        <f t="shared" si="11"/>
        <v>490.87199999999996</v>
      </c>
      <c r="K160" s="10"/>
      <c r="V160" s="136"/>
      <c r="W160" s="136"/>
    </row>
    <row r="161" spans="1:23" ht="28.5" x14ac:dyDescent="0.25">
      <c r="A161">
        <v>12</v>
      </c>
      <c r="B161" s="37" t="s">
        <v>286</v>
      </c>
      <c r="C161" s="32" t="s">
        <v>16</v>
      </c>
      <c r="D161" s="40" t="s">
        <v>176</v>
      </c>
      <c r="E161" s="33">
        <v>82.5</v>
      </c>
      <c r="F161" s="120">
        <v>1.75</v>
      </c>
      <c r="G161" s="140">
        <f t="shared" si="9"/>
        <v>144.38</v>
      </c>
      <c r="H161" s="36">
        <f t="shared" si="10"/>
        <v>173.256</v>
      </c>
      <c r="I161" s="82">
        <f t="shared" si="11"/>
        <v>173.256</v>
      </c>
      <c r="K161" s="10"/>
      <c r="V161" s="136"/>
      <c r="W161" s="136"/>
    </row>
    <row r="162" spans="1:23" ht="28.5" x14ac:dyDescent="0.25">
      <c r="A162">
        <v>13</v>
      </c>
      <c r="B162" s="37" t="s">
        <v>287</v>
      </c>
      <c r="C162" s="32" t="s">
        <v>16</v>
      </c>
      <c r="D162" s="40" t="s">
        <v>176</v>
      </c>
      <c r="E162" s="33">
        <v>151.25</v>
      </c>
      <c r="F162" s="120">
        <v>2.5</v>
      </c>
      <c r="G162" s="140">
        <f t="shared" si="9"/>
        <v>378.13</v>
      </c>
      <c r="H162" s="36">
        <f t="shared" si="10"/>
        <v>453.75599999999997</v>
      </c>
      <c r="I162" s="82">
        <f t="shared" si="11"/>
        <v>453.75599999999997</v>
      </c>
      <c r="K162" s="10"/>
      <c r="V162" s="136"/>
      <c r="W162" s="136"/>
    </row>
    <row r="163" spans="1:23" ht="28.5" x14ac:dyDescent="0.25">
      <c r="A163">
        <v>14</v>
      </c>
      <c r="B163" s="37" t="s">
        <v>288</v>
      </c>
      <c r="C163" s="32" t="s">
        <v>16</v>
      </c>
      <c r="D163" s="40" t="s">
        <v>161</v>
      </c>
      <c r="E163" s="33">
        <v>0.18</v>
      </c>
      <c r="F163" s="120">
        <v>22.5</v>
      </c>
      <c r="G163" s="140">
        <f t="shared" si="9"/>
        <v>4.05</v>
      </c>
      <c r="H163" s="36">
        <f t="shared" si="10"/>
        <v>4.8599999999999994</v>
      </c>
      <c r="I163" s="82">
        <f t="shared" si="11"/>
        <v>4.8599999999999994</v>
      </c>
      <c r="K163" s="10"/>
      <c r="V163" s="136"/>
      <c r="W163" s="136"/>
    </row>
    <row r="164" spans="1:23" ht="42.75" x14ac:dyDescent="0.25">
      <c r="A164">
        <v>15</v>
      </c>
      <c r="B164" s="37" t="s">
        <v>289</v>
      </c>
      <c r="C164" s="32" t="s">
        <v>16</v>
      </c>
      <c r="D164" s="40" t="s">
        <v>161</v>
      </c>
      <c r="E164" s="33">
        <v>0.18</v>
      </c>
      <c r="F164" s="120">
        <v>12.25</v>
      </c>
      <c r="G164" s="140">
        <f t="shared" si="9"/>
        <v>2.21</v>
      </c>
      <c r="H164" s="36">
        <f t="shared" si="10"/>
        <v>2.6519999999999997</v>
      </c>
      <c r="I164" s="82">
        <f t="shared" si="11"/>
        <v>2.6519999999999997</v>
      </c>
      <c r="K164" s="10"/>
      <c r="V164" s="136"/>
      <c r="W164" s="136"/>
    </row>
    <row r="165" spans="1:23" ht="42.75" x14ac:dyDescent="0.25">
      <c r="A165">
        <v>16</v>
      </c>
      <c r="B165" s="37" t="s">
        <v>290</v>
      </c>
      <c r="C165" s="32" t="s">
        <v>16</v>
      </c>
      <c r="D165" s="40" t="s">
        <v>40</v>
      </c>
      <c r="E165" s="33">
        <v>3</v>
      </c>
      <c r="F165" s="120">
        <v>2.5</v>
      </c>
      <c r="G165" s="140">
        <f t="shared" si="9"/>
        <v>7.5</v>
      </c>
      <c r="H165" s="36">
        <f t="shared" si="10"/>
        <v>9</v>
      </c>
      <c r="I165" s="82">
        <f t="shared" si="11"/>
        <v>9</v>
      </c>
      <c r="K165" s="10"/>
      <c r="V165" s="136"/>
      <c r="W165" s="136"/>
    </row>
    <row r="166" spans="1:23" ht="28.5" x14ac:dyDescent="0.25">
      <c r="A166">
        <v>17</v>
      </c>
      <c r="B166" s="37" t="s">
        <v>291</v>
      </c>
      <c r="C166" s="32" t="s">
        <v>16</v>
      </c>
      <c r="D166" s="40" t="s">
        <v>40</v>
      </c>
      <c r="E166" s="33">
        <v>3</v>
      </c>
      <c r="F166" s="120">
        <v>15.25</v>
      </c>
      <c r="G166" s="140">
        <f t="shared" si="9"/>
        <v>45.75</v>
      </c>
      <c r="H166" s="36">
        <f t="shared" si="10"/>
        <v>54.9</v>
      </c>
      <c r="I166" s="82">
        <f t="shared" si="11"/>
        <v>54.9</v>
      </c>
      <c r="K166" s="10"/>
      <c r="V166" s="136"/>
      <c r="W166" s="136"/>
    </row>
    <row r="167" spans="1:23" ht="42.75" x14ac:dyDescent="0.25">
      <c r="A167">
        <v>18</v>
      </c>
      <c r="B167" s="37" t="s">
        <v>292</v>
      </c>
      <c r="C167" s="32" t="s">
        <v>16</v>
      </c>
      <c r="D167" s="40" t="s">
        <v>161</v>
      </c>
      <c r="E167" s="33">
        <v>0.01</v>
      </c>
      <c r="F167" s="120">
        <v>14.25</v>
      </c>
      <c r="G167" s="140">
        <f t="shared" si="9"/>
        <v>0.14000000000000001</v>
      </c>
      <c r="H167" s="36">
        <f t="shared" si="10"/>
        <v>0.16800000000000001</v>
      </c>
      <c r="I167" s="82">
        <f t="shared" si="11"/>
        <v>0.16800000000000001</v>
      </c>
      <c r="K167" s="10"/>
      <c r="V167" s="136"/>
      <c r="W167" s="136"/>
    </row>
    <row r="168" spans="1:23" ht="42.75" x14ac:dyDescent="0.25">
      <c r="A168">
        <v>19</v>
      </c>
      <c r="B168" s="37" t="s">
        <v>293</v>
      </c>
      <c r="C168" s="32" t="s">
        <v>16</v>
      </c>
      <c r="D168" s="40" t="s">
        <v>161</v>
      </c>
      <c r="E168" s="33">
        <v>0.01</v>
      </c>
      <c r="F168" s="120">
        <v>15.75</v>
      </c>
      <c r="G168" s="140">
        <f t="shared" si="9"/>
        <v>0.16</v>
      </c>
      <c r="H168" s="36">
        <f t="shared" si="10"/>
        <v>0.192</v>
      </c>
      <c r="I168" s="82">
        <f t="shared" si="11"/>
        <v>0.192</v>
      </c>
      <c r="K168" s="10"/>
      <c r="V168" s="136"/>
      <c r="W168" s="136"/>
    </row>
    <row r="169" spans="1:23" ht="71.25" x14ac:dyDescent="0.25">
      <c r="A169">
        <v>20</v>
      </c>
      <c r="B169" s="37" t="s">
        <v>294</v>
      </c>
      <c r="C169" s="32" t="s">
        <v>16</v>
      </c>
      <c r="D169" s="40" t="s">
        <v>40</v>
      </c>
      <c r="E169" s="33">
        <v>3</v>
      </c>
      <c r="F169" s="120">
        <v>975.5</v>
      </c>
      <c r="G169" s="140">
        <f t="shared" si="9"/>
        <v>2926.5</v>
      </c>
      <c r="H169" s="36">
        <f t="shared" si="10"/>
        <v>3511.7999999999997</v>
      </c>
      <c r="I169" s="82">
        <f t="shared" si="11"/>
        <v>3511.7999999999997</v>
      </c>
      <c r="K169" s="10"/>
      <c r="V169" s="136"/>
      <c r="W169" s="136"/>
    </row>
    <row r="170" spans="1:23" ht="57" x14ac:dyDescent="0.25">
      <c r="A170">
        <v>21</v>
      </c>
      <c r="B170" s="37" t="s">
        <v>295</v>
      </c>
      <c r="C170" s="32" t="s">
        <v>16</v>
      </c>
      <c r="D170" s="40" t="s">
        <v>40</v>
      </c>
      <c r="E170" s="33">
        <v>2</v>
      </c>
      <c r="F170" s="120">
        <v>9800</v>
      </c>
      <c r="G170" s="140">
        <f t="shared" si="9"/>
        <v>19600</v>
      </c>
      <c r="H170" s="36">
        <f t="shared" si="10"/>
        <v>23520</v>
      </c>
      <c r="I170" s="82">
        <f t="shared" si="11"/>
        <v>23520</v>
      </c>
      <c r="K170" s="10"/>
      <c r="V170" s="136"/>
      <c r="W170" s="136"/>
    </row>
    <row r="171" spans="1:23" ht="85.5" x14ac:dyDescent="0.25">
      <c r="A171">
        <v>22</v>
      </c>
      <c r="B171" s="37" t="s">
        <v>296</v>
      </c>
      <c r="C171" s="32" t="s">
        <v>16</v>
      </c>
      <c r="D171" s="40" t="s">
        <v>40</v>
      </c>
      <c r="E171" s="33">
        <v>1</v>
      </c>
      <c r="F171" s="120">
        <v>1500</v>
      </c>
      <c r="G171" s="140">
        <f t="shared" si="9"/>
        <v>1500</v>
      </c>
      <c r="H171" s="36">
        <f t="shared" si="10"/>
        <v>1800</v>
      </c>
      <c r="I171" s="82">
        <f t="shared" si="11"/>
        <v>1800</v>
      </c>
      <c r="K171" s="10"/>
      <c r="V171" s="136"/>
      <c r="W171" s="136"/>
    </row>
    <row r="172" spans="1:23" ht="28.5" x14ac:dyDescent="0.25">
      <c r="A172">
        <v>23</v>
      </c>
      <c r="B172" s="37" t="s">
        <v>297</v>
      </c>
      <c r="C172" s="32" t="s">
        <v>16</v>
      </c>
      <c r="D172" s="40" t="s">
        <v>40</v>
      </c>
      <c r="E172" s="33">
        <v>1</v>
      </c>
      <c r="F172" s="120">
        <v>175</v>
      </c>
      <c r="G172" s="140">
        <f t="shared" si="9"/>
        <v>175</v>
      </c>
      <c r="H172" s="36">
        <f t="shared" si="10"/>
        <v>210</v>
      </c>
      <c r="I172" s="82">
        <f t="shared" si="11"/>
        <v>210</v>
      </c>
      <c r="K172" s="10"/>
      <c r="V172" s="136"/>
      <c r="W172" s="136"/>
    </row>
    <row r="173" spans="1:23" ht="28.5" x14ac:dyDescent="0.25">
      <c r="A173">
        <v>24</v>
      </c>
      <c r="B173" s="37" t="s">
        <v>298</v>
      </c>
      <c r="C173" s="32" t="s">
        <v>16</v>
      </c>
      <c r="D173" s="40" t="s">
        <v>40</v>
      </c>
      <c r="E173" s="33">
        <v>1</v>
      </c>
      <c r="F173" s="120">
        <v>400</v>
      </c>
      <c r="G173" s="140">
        <f t="shared" si="9"/>
        <v>400</v>
      </c>
      <c r="H173" s="36">
        <f t="shared" si="10"/>
        <v>480</v>
      </c>
      <c r="I173" s="82">
        <f t="shared" si="11"/>
        <v>480</v>
      </c>
      <c r="K173" s="10"/>
      <c r="V173" s="136"/>
      <c r="W173" s="136"/>
    </row>
    <row r="174" spans="1:23" ht="28.5" x14ac:dyDescent="0.25">
      <c r="A174">
        <v>25</v>
      </c>
      <c r="B174" s="37" t="s">
        <v>299</v>
      </c>
      <c r="C174" s="32" t="s">
        <v>16</v>
      </c>
      <c r="D174" s="40" t="s">
        <v>40</v>
      </c>
      <c r="E174" s="33">
        <v>1</v>
      </c>
      <c r="F174" s="120">
        <v>100</v>
      </c>
      <c r="G174" s="140">
        <f t="shared" si="9"/>
        <v>100</v>
      </c>
      <c r="H174" s="36">
        <f t="shared" si="10"/>
        <v>120</v>
      </c>
      <c r="I174" s="82">
        <f t="shared" si="11"/>
        <v>120</v>
      </c>
      <c r="K174" s="10"/>
      <c r="V174" s="136"/>
      <c r="W174" s="136"/>
    </row>
    <row r="175" spans="1:23" ht="28.5" x14ac:dyDescent="0.25">
      <c r="A175">
        <v>26</v>
      </c>
      <c r="B175" s="37" t="s">
        <v>300</v>
      </c>
      <c r="C175" s="32" t="s">
        <v>16</v>
      </c>
      <c r="D175" s="40" t="s">
        <v>40</v>
      </c>
      <c r="E175" s="33">
        <v>1</v>
      </c>
      <c r="F175" s="120">
        <v>200</v>
      </c>
      <c r="G175" s="140">
        <f t="shared" si="9"/>
        <v>200</v>
      </c>
      <c r="H175" s="36">
        <f t="shared" si="10"/>
        <v>240</v>
      </c>
      <c r="I175" s="82">
        <f t="shared" si="11"/>
        <v>240</v>
      </c>
      <c r="K175" s="10"/>
      <c r="V175" s="136"/>
      <c r="W175" s="136"/>
    </row>
    <row r="176" spans="1:23" ht="28.5" x14ac:dyDescent="0.25">
      <c r="A176">
        <v>27</v>
      </c>
      <c r="B176" s="37" t="s">
        <v>301</v>
      </c>
      <c r="C176" s="32" t="s">
        <v>16</v>
      </c>
      <c r="D176" s="40" t="s">
        <v>40</v>
      </c>
      <c r="E176" s="33">
        <v>3</v>
      </c>
      <c r="F176" s="120">
        <v>100</v>
      </c>
      <c r="G176" s="140">
        <f t="shared" si="9"/>
        <v>300</v>
      </c>
      <c r="H176" s="36">
        <f t="shared" si="10"/>
        <v>360</v>
      </c>
      <c r="I176" s="82">
        <f t="shared" si="11"/>
        <v>360</v>
      </c>
      <c r="K176" s="10"/>
      <c r="V176" s="136"/>
      <c r="W176" s="136"/>
    </row>
    <row r="177" spans="1:23" ht="71.25" x14ac:dyDescent="0.25">
      <c r="A177">
        <v>28</v>
      </c>
      <c r="B177" s="37" t="s">
        <v>302</v>
      </c>
      <c r="C177" s="32" t="s">
        <v>16</v>
      </c>
      <c r="D177" s="40" t="s">
        <v>40</v>
      </c>
      <c r="E177" s="33">
        <v>2</v>
      </c>
      <c r="F177" s="120">
        <v>350</v>
      </c>
      <c r="G177" s="140">
        <f t="shared" si="9"/>
        <v>700</v>
      </c>
      <c r="H177" s="36">
        <f t="shared" si="10"/>
        <v>840</v>
      </c>
      <c r="I177" s="82">
        <f t="shared" si="11"/>
        <v>840</v>
      </c>
      <c r="K177" s="10"/>
      <c r="V177" s="136"/>
      <c r="W177" s="136"/>
    </row>
    <row r="178" spans="1:23" ht="42.75" x14ac:dyDescent="0.25">
      <c r="A178">
        <v>29</v>
      </c>
      <c r="B178" s="37" t="s">
        <v>303</v>
      </c>
      <c r="C178" s="32" t="s">
        <v>16</v>
      </c>
      <c r="D178" s="40" t="s">
        <v>40</v>
      </c>
      <c r="E178" s="33">
        <v>1</v>
      </c>
      <c r="F178" s="120">
        <v>225</v>
      </c>
      <c r="G178" s="140">
        <f t="shared" si="9"/>
        <v>225</v>
      </c>
      <c r="H178" s="36">
        <f t="shared" si="10"/>
        <v>270</v>
      </c>
      <c r="I178" s="82">
        <f t="shared" si="11"/>
        <v>270</v>
      </c>
      <c r="K178" s="10"/>
      <c r="V178" s="136"/>
      <c r="W178" s="136"/>
    </row>
    <row r="179" spans="1:23" ht="42.75" x14ac:dyDescent="0.25">
      <c r="A179">
        <v>30</v>
      </c>
      <c r="B179" s="37" t="s">
        <v>304</v>
      </c>
      <c r="C179" s="32" t="s">
        <v>16</v>
      </c>
      <c r="D179" s="40" t="s">
        <v>161</v>
      </c>
      <c r="E179" s="33">
        <v>1.1000000000000001</v>
      </c>
      <c r="F179" s="120">
        <v>75</v>
      </c>
      <c r="G179" s="140">
        <f t="shared" si="9"/>
        <v>82.5</v>
      </c>
      <c r="H179" s="36">
        <f t="shared" si="10"/>
        <v>99</v>
      </c>
      <c r="I179" s="82">
        <f t="shared" si="11"/>
        <v>99</v>
      </c>
      <c r="K179" s="10"/>
      <c r="V179" s="136"/>
      <c r="W179" s="136"/>
    </row>
    <row r="180" spans="1:23" ht="42.75" x14ac:dyDescent="0.25">
      <c r="A180">
        <v>31</v>
      </c>
      <c r="B180" s="37" t="s">
        <v>305</v>
      </c>
      <c r="C180" s="32" t="s">
        <v>16</v>
      </c>
      <c r="D180" s="40" t="s">
        <v>161</v>
      </c>
      <c r="E180" s="33">
        <v>1.1000000000000001</v>
      </c>
      <c r="F180" s="120">
        <v>35.25</v>
      </c>
      <c r="G180" s="140">
        <f t="shared" si="9"/>
        <v>38.78</v>
      </c>
      <c r="H180" s="36">
        <f t="shared" si="10"/>
        <v>46.536000000000001</v>
      </c>
      <c r="I180" s="82">
        <f t="shared" si="11"/>
        <v>46.536000000000001</v>
      </c>
      <c r="K180" s="10"/>
      <c r="V180" s="136"/>
      <c r="W180" s="136"/>
    </row>
    <row r="181" spans="1:23" ht="28.5" x14ac:dyDescent="0.25">
      <c r="A181">
        <v>32</v>
      </c>
      <c r="B181" s="37" t="s">
        <v>306</v>
      </c>
      <c r="C181" s="32" t="s">
        <v>16</v>
      </c>
      <c r="D181" s="40" t="s">
        <v>40</v>
      </c>
      <c r="E181" s="33">
        <v>1</v>
      </c>
      <c r="F181" s="120">
        <v>115.75</v>
      </c>
      <c r="G181" s="140">
        <f t="shared" si="9"/>
        <v>115.75</v>
      </c>
      <c r="H181" s="36">
        <f t="shared" si="10"/>
        <v>138.9</v>
      </c>
      <c r="I181" s="82">
        <f t="shared" si="11"/>
        <v>138.9</v>
      </c>
      <c r="K181" s="10"/>
      <c r="V181" s="136"/>
      <c r="W181" s="136"/>
    </row>
    <row r="182" spans="1:23" ht="42.75" x14ac:dyDescent="0.25">
      <c r="A182">
        <v>33</v>
      </c>
      <c r="B182" s="37" t="s">
        <v>307</v>
      </c>
      <c r="C182" s="32" t="s">
        <v>16</v>
      </c>
      <c r="D182" s="40" t="s">
        <v>40</v>
      </c>
      <c r="E182" s="33">
        <v>1</v>
      </c>
      <c r="F182" s="120">
        <v>100</v>
      </c>
      <c r="G182" s="140">
        <f t="shared" si="9"/>
        <v>100</v>
      </c>
      <c r="H182" s="36">
        <f t="shared" si="10"/>
        <v>120</v>
      </c>
      <c r="I182" s="82">
        <f t="shared" si="11"/>
        <v>120</v>
      </c>
      <c r="K182" s="10"/>
      <c r="V182" s="136"/>
      <c r="W182" s="136"/>
    </row>
    <row r="183" spans="1:23" ht="28.5" x14ac:dyDescent="0.25">
      <c r="A183">
        <v>34</v>
      </c>
      <c r="B183" s="37" t="s">
        <v>308</v>
      </c>
      <c r="C183" s="32" t="s">
        <v>16</v>
      </c>
      <c r="D183" s="40" t="s">
        <v>40</v>
      </c>
      <c r="E183" s="33">
        <v>8</v>
      </c>
      <c r="F183" s="120">
        <v>2.25</v>
      </c>
      <c r="G183" s="140">
        <f t="shared" si="9"/>
        <v>18</v>
      </c>
      <c r="H183" s="36">
        <f t="shared" si="10"/>
        <v>21.599999999999998</v>
      </c>
      <c r="I183" s="82">
        <f t="shared" si="11"/>
        <v>21.599999999999998</v>
      </c>
      <c r="K183" s="10"/>
      <c r="V183" s="136"/>
      <c r="W183" s="136"/>
    </row>
    <row r="184" spans="1:23" ht="42.75" x14ac:dyDescent="0.25">
      <c r="A184">
        <v>35</v>
      </c>
      <c r="B184" s="37" t="s">
        <v>309</v>
      </c>
      <c r="C184" s="32" t="s">
        <v>16</v>
      </c>
      <c r="D184" s="40" t="s">
        <v>40</v>
      </c>
      <c r="E184" s="33">
        <v>6</v>
      </c>
      <c r="F184" s="120">
        <v>14.5</v>
      </c>
      <c r="G184" s="140">
        <f t="shared" si="9"/>
        <v>87</v>
      </c>
      <c r="H184" s="36">
        <f t="shared" si="10"/>
        <v>104.39999999999999</v>
      </c>
      <c r="I184" s="82">
        <f t="shared" si="11"/>
        <v>104.39999999999999</v>
      </c>
      <c r="K184" s="10"/>
      <c r="V184" s="136"/>
      <c r="W184" s="136"/>
    </row>
    <row r="185" spans="1:23" ht="28.5" x14ac:dyDescent="0.25">
      <c r="A185">
        <v>36</v>
      </c>
      <c r="B185" s="37" t="s">
        <v>310</v>
      </c>
      <c r="C185" s="32" t="s">
        <v>16</v>
      </c>
      <c r="D185" s="40" t="s">
        <v>40</v>
      </c>
      <c r="E185" s="33">
        <v>2</v>
      </c>
      <c r="F185" s="120">
        <v>4.75</v>
      </c>
      <c r="G185" s="140">
        <f t="shared" si="9"/>
        <v>9.5</v>
      </c>
      <c r="H185" s="36">
        <f t="shared" si="10"/>
        <v>11.4</v>
      </c>
      <c r="I185" s="82">
        <f t="shared" si="11"/>
        <v>11.4</v>
      </c>
      <c r="K185" s="10"/>
      <c r="V185" s="136"/>
      <c r="W185" s="136"/>
    </row>
    <row r="186" spans="1:23" ht="28.5" x14ac:dyDescent="0.25">
      <c r="A186">
        <v>37</v>
      </c>
      <c r="B186" s="37" t="s">
        <v>311</v>
      </c>
      <c r="C186" s="32" t="s">
        <v>16</v>
      </c>
      <c r="D186" s="40" t="s">
        <v>40</v>
      </c>
      <c r="E186" s="33">
        <v>4</v>
      </c>
      <c r="F186" s="120">
        <v>2.25</v>
      </c>
      <c r="G186" s="140">
        <f t="shared" si="9"/>
        <v>9</v>
      </c>
      <c r="H186" s="36">
        <f t="shared" si="10"/>
        <v>10.799999999999999</v>
      </c>
      <c r="I186" s="82">
        <f t="shared" si="11"/>
        <v>10.799999999999999</v>
      </c>
      <c r="K186" s="10"/>
      <c r="V186" s="136"/>
      <c r="W186" s="136"/>
    </row>
    <row r="187" spans="1:23" ht="42.75" x14ac:dyDescent="0.25">
      <c r="A187">
        <v>38</v>
      </c>
      <c r="B187" s="37" t="s">
        <v>312</v>
      </c>
      <c r="C187" s="32" t="s">
        <v>16</v>
      </c>
      <c r="D187" s="40" t="s">
        <v>40</v>
      </c>
      <c r="E187" s="33">
        <v>2</v>
      </c>
      <c r="F187" s="120">
        <v>17.5</v>
      </c>
      <c r="G187" s="140">
        <f t="shared" si="9"/>
        <v>35</v>
      </c>
      <c r="H187" s="36">
        <f t="shared" si="10"/>
        <v>42</v>
      </c>
      <c r="I187" s="82">
        <f t="shared" si="11"/>
        <v>42</v>
      </c>
      <c r="K187" s="10"/>
      <c r="V187" s="136"/>
      <c r="W187" s="136"/>
    </row>
    <row r="188" spans="1:23" ht="42.75" x14ac:dyDescent="0.25">
      <c r="A188">
        <v>39</v>
      </c>
      <c r="B188" s="37" t="s">
        <v>313</v>
      </c>
      <c r="C188" s="32" t="s">
        <v>16</v>
      </c>
      <c r="D188" s="40" t="s">
        <v>40</v>
      </c>
      <c r="E188" s="33">
        <v>2</v>
      </c>
      <c r="F188" s="120">
        <v>22.75</v>
      </c>
      <c r="G188" s="140">
        <f t="shared" si="9"/>
        <v>45.5</v>
      </c>
      <c r="H188" s="36">
        <f t="shared" si="10"/>
        <v>54.6</v>
      </c>
      <c r="I188" s="82">
        <f t="shared" si="11"/>
        <v>54.6</v>
      </c>
      <c r="K188" s="10"/>
      <c r="V188" s="136"/>
      <c r="W188" s="136"/>
    </row>
    <row r="189" spans="1:23" ht="28.5" x14ac:dyDescent="0.25">
      <c r="A189">
        <v>40</v>
      </c>
      <c r="B189" s="37" t="s">
        <v>314</v>
      </c>
      <c r="C189" s="32" t="s">
        <v>16</v>
      </c>
      <c r="D189" s="40" t="s">
        <v>40</v>
      </c>
      <c r="E189" s="33">
        <v>10</v>
      </c>
      <c r="F189" s="120">
        <v>3.25</v>
      </c>
      <c r="G189" s="140">
        <f t="shared" si="9"/>
        <v>32.5</v>
      </c>
      <c r="H189" s="36">
        <f t="shared" si="10"/>
        <v>39</v>
      </c>
      <c r="I189" s="82">
        <f t="shared" si="11"/>
        <v>39</v>
      </c>
      <c r="K189" s="10"/>
      <c r="V189" s="136"/>
      <c r="W189" s="136"/>
    </row>
    <row r="190" spans="1:23" ht="28.5" x14ac:dyDescent="0.25">
      <c r="A190">
        <v>41</v>
      </c>
      <c r="B190" s="37" t="s">
        <v>315</v>
      </c>
      <c r="C190" s="32" t="s">
        <v>16</v>
      </c>
      <c r="D190" s="40" t="s">
        <v>40</v>
      </c>
      <c r="E190" s="33">
        <v>6</v>
      </c>
      <c r="F190" s="120">
        <v>15.25</v>
      </c>
      <c r="G190" s="140">
        <f t="shared" si="9"/>
        <v>91.5</v>
      </c>
      <c r="H190" s="36">
        <f t="shared" si="10"/>
        <v>109.8</v>
      </c>
      <c r="I190" s="82">
        <f t="shared" si="11"/>
        <v>109.8</v>
      </c>
      <c r="K190" s="10"/>
      <c r="V190" s="136"/>
      <c r="W190" s="136"/>
    </row>
    <row r="191" spans="1:23" x14ac:dyDescent="0.25">
      <c r="A191">
        <v>42</v>
      </c>
      <c r="B191" s="37" t="s">
        <v>316</v>
      </c>
      <c r="C191" s="32" t="s">
        <v>16</v>
      </c>
      <c r="D191" s="40" t="s">
        <v>40</v>
      </c>
      <c r="E191" s="33">
        <v>4</v>
      </c>
      <c r="F191" s="120">
        <v>26.75</v>
      </c>
      <c r="G191" s="140">
        <f t="shared" si="9"/>
        <v>107</v>
      </c>
      <c r="H191" s="36">
        <f t="shared" si="10"/>
        <v>128.4</v>
      </c>
      <c r="I191" s="82">
        <f t="shared" si="11"/>
        <v>128.4</v>
      </c>
      <c r="K191" s="10"/>
      <c r="V191" s="136"/>
      <c r="W191" s="136"/>
    </row>
    <row r="192" spans="1:23" ht="28.5" x14ac:dyDescent="0.25">
      <c r="A192">
        <v>43</v>
      </c>
      <c r="B192" s="37" t="s">
        <v>317</v>
      </c>
      <c r="C192" s="32" t="s">
        <v>16</v>
      </c>
      <c r="D192" s="40" t="s">
        <v>40</v>
      </c>
      <c r="E192" s="33">
        <v>1</v>
      </c>
      <c r="F192" s="120">
        <v>12.5</v>
      </c>
      <c r="G192" s="140">
        <f t="shared" si="9"/>
        <v>12.5</v>
      </c>
      <c r="H192" s="36">
        <f t="shared" si="10"/>
        <v>15</v>
      </c>
      <c r="I192" s="82">
        <f t="shared" si="11"/>
        <v>15</v>
      </c>
      <c r="K192" s="10"/>
      <c r="V192" s="136"/>
      <c r="W192" s="136"/>
    </row>
    <row r="193" spans="1:23" ht="42.75" x14ac:dyDescent="0.25">
      <c r="A193">
        <v>44</v>
      </c>
      <c r="B193" s="37" t="s">
        <v>318</v>
      </c>
      <c r="C193" s="32" t="s">
        <v>16</v>
      </c>
      <c r="D193" s="40" t="s">
        <v>40</v>
      </c>
      <c r="E193" s="33">
        <v>1</v>
      </c>
      <c r="F193" s="120">
        <v>45.5</v>
      </c>
      <c r="G193" s="140">
        <f t="shared" si="9"/>
        <v>45.5</v>
      </c>
      <c r="H193" s="36">
        <f t="shared" si="10"/>
        <v>54.6</v>
      </c>
      <c r="I193" s="82">
        <f t="shared" si="11"/>
        <v>54.6</v>
      </c>
      <c r="K193" s="10"/>
      <c r="V193" s="136"/>
      <c r="W193" s="136"/>
    </row>
    <row r="194" spans="1:23" ht="28.5" x14ac:dyDescent="0.25">
      <c r="A194">
        <v>45</v>
      </c>
      <c r="B194" s="37" t="s">
        <v>319</v>
      </c>
      <c r="C194" s="32" t="s">
        <v>16</v>
      </c>
      <c r="D194" s="40" t="s">
        <v>40</v>
      </c>
      <c r="E194" s="33">
        <v>4</v>
      </c>
      <c r="F194" s="120">
        <v>3.5</v>
      </c>
      <c r="G194" s="140">
        <f t="shared" si="9"/>
        <v>14</v>
      </c>
      <c r="H194" s="36">
        <f t="shared" si="10"/>
        <v>16.8</v>
      </c>
      <c r="I194" s="82">
        <f t="shared" si="11"/>
        <v>16.8</v>
      </c>
      <c r="K194" s="10"/>
      <c r="V194" s="136"/>
      <c r="W194" s="136"/>
    </row>
    <row r="195" spans="1:23" ht="28.5" x14ac:dyDescent="0.25">
      <c r="A195">
        <v>46</v>
      </c>
      <c r="B195" s="37" t="s">
        <v>320</v>
      </c>
      <c r="C195" s="32" t="s">
        <v>16</v>
      </c>
      <c r="D195" s="40" t="s">
        <v>40</v>
      </c>
      <c r="E195" s="33">
        <v>4</v>
      </c>
      <c r="F195" s="120">
        <v>28.75</v>
      </c>
      <c r="G195" s="140">
        <f t="shared" si="9"/>
        <v>115</v>
      </c>
      <c r="H195" s="36">
        <f t="shared" si="10"/>
        <v>138</v>
      </c>
      <c r="I195" s="82">
        <f t="shared" si="11"/>
        <v>138</v>
      </c>
      <c r="K195" s="10"/>
      <c r="V195" s="136"/>
      <c r="W195" s="136"/>
    </row>
    <row r="196" spans="1:23" ht="28.5" x14ac:dyDescent="0.25">
      <c r="A196">
        <v>47</v>
      </c>
      <c r="B196" s="37" t="s">
        <v>319</v>
      </c>
      <c r="C196" s="32" t="s">
        <v>16</v>
      </c>
      <c r="D196" s="40" t="s">
        <v>40</v>
      </c>
      <c r="E196" s="33">
        <v>1</v>
      </c>
      <c r="F196" s="120">
        <v>3.25</v>
      </c>
      <c r="G196" s="140">
        <f t="shared" si="9"/>
        <v>3.25</v>
      </c>
      <c r="H196" s="36">
        <f t="shared" si="10"/>
        <v>3.9</v>
      </c>
      <c r="I196" s="82">
        <f t="shared" si="11"/>
        <v>3.9</v>
      </c>
      <c r="K196" s="10"/>
      <c r="V196" s="136"/>
      <c r="W196" s="136"/>
    </row>
    <row r="197" spans="1:23" ht="28.5" x14ac:dyDescent="0.25">
      <c r="A197">
        <v>48</v>
      </c>
      <c r="B197" s="37" t="s">
        <v>321</v>
      </c>
      <c r="C197" s="32" t="s">
        <v>16</v>
      </c>
      <c r="D197" s="40" t="s">
        <v>40</v>
      </c>
      <c r="E197" s="33">
        <v>1</v>
      </c>
      <c r="F197" s="120">
        <v>17.25</v>
      </c>
      <c r="G197" s="140">
        <f t="shared" si="9"/>
        <v>17.25</v>
      </c>
      <c r="H197" s="36">
        <f t="shared" si="10"/>
        <v>20.7</v>
      </c>
      <c r="I197" s="82">
        <f t="shared" si="11"/>
        <v>20.7</v>
      </c>
      <c r="K197" s="10"/>
      <c r="V197" s="136"/>
      <c r="W197" s="136"/>
    </row>
    <row r="198" spans="1:23" ht="28.5" x14ac:dyDescent="0.25">
      <c r="A198">
        <v>49</v>
      </c>
      <c r="B198" s="37" t="s">
        <v>322</v>
      </c>
      <c r="C198" s="32" t="s">
        <v>16</v>
      </c>
      <c r="D198" s="40" t="s">
        <v>161</v>
      </c>
      <c r="E198" s="33">
        <v>0.3</v>
      </c>
      <c r="F198" s="120">
        <v>20.75</v>
      </c>
      <c r="G198" s="140">
        <f t="shared" si="9"/>
        <v>6.23</v>
      </c>
      <c r="H198" s="36">
        <f t="shared" si="10"/>
        <v>7.476</v>
      </c>
      <c r="I198" s="82">
        <f t="shared" si="11"/>
        <v>7.476</v>
      </c>
      <c r="K198" s="10"/>
      <c r="V198" s="136"/>
      <c r="W198" s="136"/>
    </row>
    <row r="199" spans="1:23" ht="42.75" x14ac:dyDescent="0.25">
      <c r="A199">
        <v>50</v>
      </c>
      <c r="B199" s="37" t="s">
        <v>323</v>
      </c>
      <c r="C199" s="32" t="s">
        <v>16</v>
      </c>
      <c r="D199" s="40" t="s">
        <v>161</v>
      </c>
      <c r="E199" s="33">
        <v>0.3</v>
      </c>
      <c r="F199" s="120">
        <v>40.25</v>
      </c>
      <c r="G199" s="140">
        <f t="shared" si="9"/>
        <v>12.08</v>
      </c>
      <c r="H199" s="36">
        <f t="shared" si="10"/>
        <v>14.495999999999999</v>
      </c>
      <c r="I199" s="82">
        <f t="shared" si="11"/>
        <v>14.495999999999999</v>
      </c>
      <c r="K199" s="10"/>
      <c r="V199" s="136"/>
      <c r="W199" s="136"/>
    </row>
    <row r="200" spans="1:23" ht="42.75" x14ac:dyDescent="0.25">
      <c r="A200">
        <v>51</v>
      </c>
      <c r="B200" s="37" t="s">
        <v>324</v>
      </c>
      <c r="C200" s="32" t="s">
        <v>16</v>
      </c>
      <c r="D200" s="40" t="s">
        <v>176</v>
      </c>
      <c r="E200" s="33">
        <v>82.5</v>
      </c>
      <c r="F200" s="120">
        <v>17.25</v>
      </c>
      <c r="G200" s="140">
        <f t="shared" si="9"/>
        <v>1423.13</v>
      </c>
      <c r="H200" s="36">
        <f t="shared" si="10"/>
        <v>1707.7560000000001</v>
      </c>
      <c r="I200" s="82">
        <f t="shared" si="11"/>
        <v>1707.7560000000001</v>
      </c>
      <c r="K200" s="10"/>
      <c r="V200" s="136"/>
      <c r="W200" s="136"/>
    </row>
    <row r="201" spans="1:23" ht="28.5" x14ac:dyDescent="0.25">
      <c r="A201">
        <v>52</v>
      </c>
      <c r="B201" s="37" t="s">
        <v>325</v>
      </c>
      <c r="C201" s="32" t="s">
        <v>16</v>
      </c>
      <c r="D201" s="40" t="s">
        <v>176</v>
      </c>
      <c r="E201" s="33">
        <v>151.25</v>
      </c>
      <c r="F201" s="120">
        <v>25.25</v>
      </c>
      <c r="G201" s="140">
        <f t="shared" si="9"/>
        <v>3819.06</v>
      </c>
      <c r="H201" s="36">
        <f t="shared" si="10"/>
        <v>4582.8719999999994</v>
      </c>
      <c r="I201" s="82">
        <f t="shared" si="11"/>
        <v>4582.8719999999994</v>
      </c>
      <c r="K201" s="10"/>
      <c r="V201" s="136"/>
      <c r="W201" s="136"/>
    </row>
    <row r="202" spans="1:23" ht="71.25" x14ac:dyDescent="0.25">
      <c r="A202">
        <v>53</v>
      </c>
      <c r="B202" s="37" t="s">
        <v>326</v>
      </c>
      <c r="C202" s="32" t="s">
        <v>16</v>
      </c>
      <c r="D202" s="40" t="s">
        <v>40</v>
      </c>
      <c r="E202" s="33">
        <v>1</v>
      </c>
      <c r="F202" s="120">
        <v>1000</v>
      </c>
      <c r="G202" s="140">
        <f t="shared" si="9"/>
        <v>1000</v>
      </c>
      <c r="H202" s="36">
        <f t="shared" si="10"/>
        <v>1200</v>
      </c>
      <c r="I202" s="82">
        <f t="shared" si="11"/>
        <v>1200</v>
      </c>
      <c r="K202" s="10"/>
      <c r="V202" s="136"/>
      <c r="W202" s="136"/>
    </row>
    <row r="203" spans="1:23" ht="42.75" x14ac:dyDescent="0.25">
      <c r="A203">
        <v>54</v>
      </c>
      <c r="B203" s="37" t="s">
        <v>327</v>
      </c>
      <c r="C203" s="32" t="s">
        <v>16</v>
      </c>
      <c r="D203" s="40" t="s">
        <v>40</v>
      </c>
      <c r="E203" s="33">
        <v>100</v>
      </c>
      <c r="F203" s="120">
        <v>4.25</v>
      </c>
      <c r="G203" s="140">
        <f t="shared" si="9"/>
        <v>425</v>
      </c>
      <c r="H203" s="36">
        <f t="shared" si="10"/>
        <v>510</v>
      </c>
      <c r="I203" s="82">
        <f t="shared" si="11"/>
        <v>510</v>
      </c>
      <c r="K203" s="10"/>
      <c r="V203" s="136"/>
      <c r="W203" s="136"/>
    </row>
    <row r="204" spans="1:23" ht="28.5" x14ac:dyDescent="0.25">
      <c r="A204">
        <v>55</v>
      </c>
      <c r="B204" s="37" t="s">
        <v>328</v>
      </c>
      <c r="C204" s="32" t="s">
        <v>16</v>
      </c>
      <c r="D204" s="40" t="s">
        <v>176</v>
      </c>
      <c r="E204" s="33">
        <v>233.75</v>
      </c>
      <c r="F204" s="120">
        <v>0.25</v>
      </c>
      <c r="G204" s="140">
        <f t="shared" si="9"/>
        <v>58.44</v>
      </c>
      <c r="H204" s="36">
        <f t="shared" si="10"/>
        <v>70.128</v>
      </c>
      <c r="I204" s="82">
        <f t="shared" si="11"/>
        <v>70.128</v>
      </c>
      <c r="K204" s="10"/>
      <c r="V204" s="136"/>
      <c r="W204" s="136"/>
    </row>
    <row r="205" spans="1:23" ht="42.75" x14ac:dyDescent="0.25">
      <c r="A205">
        <v>56</v>
      </c>
      <c r="B205" s="37" t="s">
        <v>329</v>
      </c>
      <c r="C205" s="32" t="s">
        <v>16</v>
      </c>
      <c r="D205" s="40" t="s">
        <v>161</v>
      </c>
      <c r="E205" s="33">
        <v>1.9</v>
      </c>
      <c r="F205" s="120">
        <v>28.5</v>
      </c>
      <c r="G205" s="140">
        <f t="shared" si="9"/>
        <v>54.15</v>
      </c>
      <c r="H205" s="36">
        <f t="shared" si="10"/>
        <v>64.97999999999999</v>
      </c>
      <c r="I205" s="82">
        <f t="shared" si="11"/>
        <v>64.97999999999999</v>
      </c>
      <c r="K205" s="10"/>
      <c r="V205" s="136"/>
      <c r="W205" s="136"/>
    </row>
    <row r="206" spans="1:23" ht="42.75" x14ac:dyDescent="0.25">
      <c r="A206">
        <v>57</v>
      </c>
      <c r="B206" s="37" t="s">
        <v>330</v>
      </c>
      <c r="C206" s="32" t="s">
        <v>16</v>
      </c>
      <c r="D206" s="40" t="s">
        <v>161</v>
      </c>
      <c r="E206" s="33">
        <v>1.9</v>
      </c>
      <c r="F206" s="120">
        <v>11.75</v>
      </c>
      <c r="G206" s="140">
        <f t="shared" si="9"/>
        <v>22.33</v>
      </c>
      <c r="H206" s="36">
        <f t="shared" si="10"/>
        <v>26.795999999999996</v>
      </c>
      <c r="I206" s="82">
        <f t="shared" si="11"/>
        <v>26.795999999999996</v>
      </c>
      <c r="K206" s="10"/>
      <c r="V206" s="136"/>
      <c r="W206" s="136"/>
    </row>
    <row r="207" spans="1:23" ht="42.75" x14ac:dyDescent="0.25">
      <c r="A207">
        <v>58</v>
      </c>
      <c r="B207" s="37" t="s">
        <v>331</v>
      </c>
      <c r="C207" s="32" t="s">
        <v>16</v>
      </c>
      <c r="D207" s="40" t="s">
        <v>40</v>
      </c>
      <c r="E207" s="33">
        <v>20</v>
      </c>
      <c r="F207" s="120">
        <v>2.25</v>
      </c>
      <c r="G207" s="140">
        <f t="shared" si="9"/>
        <v>45</v>
      </c>
      <c r="H207" s="36">
        <f t="shared" si="10"/>
        <v>54</v>
      </c>
      <c r="I207" s="82">
        <f t="shared" si="11"/>
        <v>54</v>
      </c>
      <c r="K207" s="10"/>
      <c r="V207" s="136"/>
      <c r="W207" s="136"/>
    </row>
    <row r="208" spans="1:23" ht="28.5" x14ac:dyDescent="0.25">
      <c r="A208">
        <v>59</v>
      </c>
      <c r="B208" s="37" t="s">
        <v>311</v>
      </c>
      <c r="C208" s="32" t="s">
        <v>16</v>
      </c>
      <c r="D208" s="40" t="s">
        <v>40</v>
      </c>
      <c r="E208" s="33">
        <v>40</v>
      </c>
      <c r="F208" s="120">
        <v>2.5</v>
      </c>
      <c r="G208" s="140">
        <f t="shared" si="9"/>
        <v>100</v>
      </c>
      <c r="H208" s="36">
        <f t="shared" si="10"/>
        <v>120</v>
      </c>
      <c r="I208" s="82">
        <f t="shared" si="11"/>
        <v>120</v>
      </c>
      <c r="K208" s="10"/>
      <c r="V208" s="136"/>
      <c r="W208" s="136"/>
    </row>
    <row r="209" spans="1:23" ht="71.25" x14ac:dyDescent="0.25">
      <c r="A209">
        <v>60</v>
      </c>
      <c r="B209" s="37" t="s">
        <v>332</v>
      </c>
      <c r="C209" s="32" t="s">
        <v>16</v>
      </c>
      <c r="D209" s="40" t="s">
        <v>40</v>
      </c>
      <c r="E209" s="33">
        <v>20</v>
      </c>
      <c r="F209" s="120">
        <v>13.75</v>
      </c>
      <c r="G209" s="140">
        <f t="shared" si="9"/>
        <v>275</v>
      </c>
      <c r="H209" s="36">
        <f t="shared" si="10"/>
        <v>330</v>
      </c>
      <c r="I209" s="82">
        <f t="shared" si="11"/>
        <v>330</v>
      </c>
      <c r="K209" s="10"/>
      <c r="V209" s="136"/>
      <c r="W209" s="136"/>
    </row>
    <row r="210" spans="1:23" ht="57" x14ac:dyDescent="0.25">
      <c r="A210">
        <v>61</v>
      </c>
      <c r="B210" s="37" t="s">
        <v>333</v>
      </c>
      <c r="C210" s="32" t="s">
        <v>16</v>
      </c>
      <c r="D210" s="40" t="s">
        <v>40</v>
      </c>
      <c r="E210" s="33">
        <v>20</v>
      </c>
      <c r="F210" s="120">
        <v>13.75</v>
      </c>
      <c r="G210" s="140">
        <f t="shared" si="9"/>
        <v>275</v>
      </c>
      <c r="H210" s="36">
        <f t="shared" si="10"/>
        <v>330</v>
      </c>
      <c r="I210" s="82">
        <f t="shared" si="11"/>
        <v>330</v>
      </c>
      <c r="K210" s="10"/>
      <c r="V210" s="136"/>
      <c r="W210" s="136"/>
    </row>
    <row r="211" spans="1:23" ht="57" x14ac:dyDescent="0.25">
      <c r="A211">
        <v>62</v>
      </c>
      <c r="B211" s="37" t="s">
        <v>334</v>
      </c>
      <c r="C211" s="32" t="s">
        <v>16</v>
      </c>
      <c r="D211" s="40" t="s">
        <v>40</v>
      </c>
      <c r="E211" s="33">
        <v>20</v>
      </c>
      <c r="F211" s="120">
        <v>9.75</v>
      </c>
      <c r="G211" s="140">
        <f t="shared" si="9"/>
        <v>195</v>
      </c>
      <c r="H211" s="36">
        <f t="shared" si="10"/>
        <v>234</v>
      </c>
      <c r="I211" s="82">
        <f t="shared" si="11"/>
        <v>234</v>
      </c>
      <c r="K211" s="10"/>
      <c r="V211" s="136"/>
      <c r="W211" s="136"/>
    </row>
    <row r="212" spans="1:23" ht="28.5" x14ac:dyDescent="0.25">
      <c r="A212">
        <v>63</v>
      </c>
      <c r="B212" s="37" t="s">
        <v>311</v>
      </c>
      <c r="C212" s="32" t="s">
        <v>16</v>
      </c>
      <c r="D212" s="40" t="s">
        <v>40</v>
      </c>
      <c r="E212" s="33">
        <v>40</v>
      </c>
      <c r="F212" s="120">
        <v>5</v>
      </c>
      <c r="G212" s="140">
        <f t="shared" si="9"/>
        <v>200</v>
      </c>
      <c r="H212" s="36">
        <f t="shared" si="10"/>
        <v>240</v>
      </c>
      <c r="I212" s="82">
        <f t="shared" si="11"/>
        <v>240</v>
      </c>
      <c r="K212" s="10"/>
      <c r="V212" s="136"/>
      <c r="W212" s="136"/>
    </row>
    <row r="213" spans="1:23" ht="42.75" x14ac:dyDescent="0.25">
      <c r="A213">
        <v>64</v>
      </c>
      <c r="B213" s="37" t="s">
        <v>335</v>
      </c>
      <c r="C213" s="32" t="s">
        <v>16</v>
      </c>
      <c r="D213" s="40" t="s">
        <v>40</v>
      </c>
      <c r="E213" s="33">
        <v>20</v>
      </c>
      <c r="F213" s="120">
        <v>4.75</v>
      </c>
      <c r="G213" s="140">
        <f t="shared" si="9"/>
        <v>95</v>
      </c>
      <c r="H213" s="36">
        <f t="shared" si="10"/>
        <v>114</v>
      </c>
      <c r="I213" s="82">
        <f t="shared" si="11"/>
        <v>114</v>
      </c>
      <c r="K213" s="10"/>
      <c r="V213" s="136"/>
      <c r="W213" s="136"/>
    </row>
    <row r="214" spans="1:23" ht="28.5" x14ac:dyDescent="0.25">
      <c r="A214">
        <v>65</v>
      </c>
      <c r="B214" s="37" t="s">
        <v>336</v>
      </c>
      <c r="C214" s="32" t="s">
        <v>16</v>
      </c>
      <c r="D214" s="40" t="s">
        <v>40</v>
      </c>
      <c r="E214" s="33">
        <v>6</v>
      </c>
      <c r="F214" s="120">
        <v>105.75</v>
      </c>
      <c r="G214" s="140">
        <f t="shared" si="9"/>
        <v>634.5</v>
      </c>
      <c r="H214" s="36">
        <f t="shared" si="10"/>
        <v>761.4</v>
      </c>
      <c r="I214" s="82">
        <f t="shared" si="11"/>
        <v>761.4</v>
      </c>
      <c r="K214" s="10"/>
      <c r="V214" s="136"/>
      <c r="W214" s="136"/>
    </row>
    <row r="215" spans="1:23" ht="28.5" x14ac:dyDescent="0.25">
      <c r="A215">
        <v>66</v>
      </c>
      <c r="B215" s="37" t="s">
        <v>337</v>
      </c>
      <c r="C215" s="32" t="s">
        <v>16</v>
      </c>
      <c r="D215" s="40" t="s">
        <v>40</v>
      </c>
      <c r="E215" s="33">
        <v>7</v>
      </c>
      <c r="F215" s="120">
        <v>275.25</v>
      </c>
      <c r="G215" s="140">
        <f t="shared" ref="G215:G278" si="12">ROUND(E215*F215,2)</f>
        <v>1926.75</v>
      </c>
      <c r="H215" s="36">
        <f t="shared" ref="H215:H278" si="13">(G215*1.2)</f>
        <v>2312.1</v>
      </c>
      <c r="I215" s="82">
        <f t="shared" ref="I215:I278" si="14">H215</f>
        <v>2312.1</v>
      </c>
      <c r="K215" s="10"/>
      <c r="V215" s="136"/>
      <c r="W215" s="136"/>
    </row>
    <row r="216" spans="1:23" ht="28.5" x14ac:dyDescent="0.25">
      <c r="A216">
        <v>67</v>
      </c>
      <c r="B216" s="37" t="s">
        <v>338</v>
      </c>
      <c r="C216" s="32" t="s">
        <v>16</v>
      </c>
      <c r="D216" s="40" t="s">
        <v>40</v>
      </c>
      <c r="E216" s="33">
        <v>3</v>
      </c>
      <c r="F216" s="120">
        <v>250</v>
      </c>
      <c r="G216" s="140">
        <f t="shared" si="12"/>
        <v>750</v>
      </c>
      <c r="H216" s="36">
        <f t="shared" si="13"/>
        <v>900</v>
      </c>
      <c r="I216" s="82">
        <f t="shared" si="14"/>
        <v>900</v>
      </c>
      <c r="K216" s="10"/>
      <c r="V216" s="136"/>
      <c r="W216" s="136"/>
    </row>
    <row r="217" spans="1:23" ht="28.5" x14ac:dyDescent="0.25">
      <c r="A217">
        <v>68</v>
      </c>
      <c r="B217" s="37" t="s">
        <v>339</v>
      </c>
      <c r="C217" s="32" t="s">
        <v>16</v>
      </c>
      <c r="D217" s="40" t="s">
        <v>40</v>
      </c>
      <c r="E217" s="33">
        <v>4</v>
      </c>
      <c r="F217" s="120">
        <v>350</v>
      </c>
      <c r="G217" s="140">
        <f t="shared" si="12"/>
        <v>1400</v>
      </c>
      <c r="H217" s="36">
        <f t="shared" si="13"/>
        <v>1680</v>
      </c>
      <c r="I217" s="82">
        <f t="shared" si="14"/>
        <v>1680</v>
      </c>
      <c r="K217" s="10"/>
      <c r="V217" s="136"/>
      <c r="W217" s="136"/>
    </row>
    <row r="218" spans="1:23" ht="42.75" x14ac:dyDescent="0.25">
      <c r="A218">
        <v>69</v>
      </c>
      <c r="B218" s="37" t="s">
        <v>340</v>
      </c>
      <c r="C218" s="32" t="s">
        <v>16</v>
      </c>
      <c r="D218" s="40" t="s">
        <v>40</v>
      </c>
      <c r="E218" s="33">
        <v>20</v>
      </c>
      <c r="F218" s="120">
        <v>35.25</v>
      </c>
      <c r="G218" s="140">
        <f t="shared" si="12"/>
        <v>705</v>
      </c>
      <c r="H218" s="36">
        <f t="shared" si="13"/>
        <v>846</v>
      </c>
      <c r="I218" s="82">
        <f t="shared" si="14"/>
        <v>846</v>
      </c>
      <c r="K218" s="10"/>
      <c r="V218" s="136"/>
      <c r="W218" s="136"/>
    </row>
    <row r="219" spans="1:23" ht="28.5" x14ac:dyDescent="0.25">
      <c r="A219">
        <v>70</v>
      </c>
      <c r="B219" s="37" t="s">
        <v>341</v>
      </c>
      <c r="C219" s="32" t="s">
        <v>16</v>
      </c>
      <c r="D219" s="40" t="s">
        <v>161</v>
      </c>
      <c r="E219" s="33">
        <v>2.5</v>
      </c>
      <c r="F219" s="120">
        <v>24.25</v>
      </c>
      <c r="G219" s="140">
        <f t="shared" si="12"/>
        <v>60.63</v>
      </c>
      <c r="H219" s="36">
        <f t="shared" si="13"/>
        <v>72.756</v>
      </c>
      <c r="I219" s="82">
        <f t="shared" si="14"/>
        <v>72.756</v>
      </c>
      <c r="K219" s="10"/>
      <c r="V219" s="136"/>
      <c r="W219" s="136"/>
    </row>
    <row r="220" spans="1:23" ht="42.75" x14ac:dyDescent="0.25">
      <c r="A220">
        <v>71</v>
      </c>
      <c r="B220" s="37" t="s">
        <v>342</v>
      </c>
      <c r="C220" s="32" t="s">
        <v>16</v>
      </c>
      <c r="D220" s="40" t="s">
        <v>161</v>
      </c>
      <c r="E220" s="33">
        <v>2.5</v>
      </c>
      <c r="F220" s="120">
        <v>12.75</v>
      </c>
      <c r="G220" s="140">
        <f t="shared" si="12"/>
        <v>31.88</v>
      </c>
      <c r="H220" s="36">
        <f t="shared" si="13"/>
        <v>38.256</v>
      </c>
      <c r="I220" s="82">
        <f t="shared" si="14"/>
        <v>38.256</v>
      </c>
      <c r="K220" s="10"/>
      <c r="V220" s="136"/>
      <c r="W220" s="136"/>
    </row>
    <row r="221" spans="1:23" ht="42.75" x14ac:dyDescent="0.25">
      <c r="A221">
        <v>72</v>
      </c>
      <c r="B221" s="37" t="s">
        <v>343</v>
      </c>
      <c r="C221" s="32" t="s">
        <v>16</v>
      </c>
      <c r="D221" s="40" t="s">
        <v>344</v>
      </c>
      <c r="E221" s="33">
        <v>9</v>
      </c>
      <c r="F221" s="120">
        <v>75.75</v>
      </c>
      <c r="G221" s="140">
        <f t="shared" si="12"/>
        <v>681.75</v>
      </c>
      <c r="H221" s="36">
        <f t="shared" si="13"/>
        <v>818.1</v>
      </c>
      <c r="I221" s="82">
        <f t="shared" si="14"/>
        <v>818.1</v>
      </c>
      <c r="K221" s="10"/>
      <c r="V221" s="136"/>
      <c r="W221" s="136"/>
    </row>
    <row r="222" spans="1:23" ht="28.5" x14ac:dyDescent="0.25">
      <c r="A222">
        <v>73</v>
      </c>
      <c r="B222" s="37" t="s">
        <v>345</v>
      </c>
      <c r="C222" s="32" t="s">
        <v>16</v>
      </c>
      <c r="D222" s="40" t="s">
        <v>40</v>
      </c>
      <c r="E222" s="33">
        <v>1</v>
      </c>
      <c r="F222" s="120">
        <v>55</v>
      </c>
      <c r="G222" s="140">
        <f t="shared" si="12"/>
        <v>55</v>
      </c>
      <c r="H222" s="36">
        <f t="shared" si="13"/>
        <v>66</v>
      </c>
      <c r="I222" s="82">
        <f t="shared" si="14"/>
        <v>66</v>
      </c>
      <c r="K222" s="10"/>
      <c r="V222" s="136"/>
      <c r="W222" s="136"/>
    </row>
    <row r="223" spans="1:23" ht="28.5" x14ac:dyDescent="0.25">
      <c r="A223">
        <v>74</v>
      </c>
      <c r="B223" s="37" t="s">
        <v>346</v>
      </c>
      <c r="C223" s="32" t="s">
        <v>16</v>
      </c>
      <c r="D223" s="40" t="s">
        <v>176</v>
      </c>
      <c r="E223" s="33">
        <v>100</v>
      </c>
      <c r="F223" s="120">
        <v>7.5</v>
      </c>
      <c r="G223" s="140">
        <f t="shared" si="12"/>
        <v>750</v>
      </c>
      <c r="H223" s="36">
        <f t="shared" si="13"/>
        <v>900</v>
      </c>
      <c r="I223" s="82">
        <f t="shared" si="14"/>
        <v>900</v>
      </c>
      <c r="K223" s="10"/>
      <c r="V223" s="136"/>
      <c r="W223" s="136"/>
    </row>
    <row r="224" spans="1:23" ht="28.5" x14ac:dyDescent="0.25">
      <c r="A224">
        <v>75</v>
      </c>
      <c r="B224" s="37" t="s">
        <v>284</v>
      </c>
      <c r="C224" s="32" t="s">
        <v>16</v>
      </c>
      <c r="D224" s="40" t="s">
        <v>176</v>
      </c>
      <c r="E224" s="33">
        <v>92</v>
      </c>
      <c r="F224" s="120">
        <v>12.25</v>
      </c>
      <c r="G224" s="140">
        <f t="shared" si="12"/>
        <v>1127</v>
      </c>
      <c r="H224" s="36">
        <f t="shared" si="13"/>
        <v>1352.3999999999999</v>
      </c>
      <c r="I224" s="82">
        <f t="shared" si="14"/>
        <v>1352.3999999999999</v>
      </c>
      <c r="K224" s="10"/>
      <c r="V224" s="136"/>
      <c r="W224" s="136"/>
    </row>
    <row r="225" spans="1:23" ht="42.75" x14ac:dyDescent="0.25">
      <c r="A225">
        <v>76</v>
      </c>
      <c r="B225" s="37" t="s">
        <v>347</v>
      </c>
      <c r="C225" s="32" t="s">
        <v>16</v>
      </c>
      <c r="D225" s="40" t="s">
        <v>151</v>
      </c>
      <c r="E225" s="33">
        <v>15</v>
      </c>
      <c r="F225" s="120">
        <v>25.5</v>
      </c>
      <c r="G225" s="140">
        <f t="shared" si="12"/>
        <v>382.5</v>
      </c>
      <c r="H225" s="36">
        <f t="shared" si="13"/>
        <v>459</v>
      </c>
      <c r="I225" s="82">
        <f t="shared" si="14"/>
        <v>459</v>
      </c>
      <c r="K225" s="10"/>
      <c r="V225" s="136"/>
      <c r="W225" s="136"/>
    </row>
    <row r="226" spans="1:23" ht="42.75" x14ac:dyDescent="0.25">
      <c r="A226">
        <v>77</v>
      </c>
      <c r="B226" s="37" t="s">
        <v>347</v>
      </c>
      <c r="C226" s="32" t="s">
        <v>16</v>
      </c>
      <c r="D226" s="40" t="s">
        <v>176</v>
      </c>
      <c r="E226" s="33">
        <v>7</v>
      </c>
      <c r="F226" s="120">
        <v>14.75</v>
      </c>
      <c r="G226" s="140">
        <f t="shared" si="12"/>
        <v>103.25</v>
      </c>
      <c r="H226" s="36">
        <f t="shared" si="13"/>
        <v>123.89999999999999</v>
      </c>
      <c r="I226" s="82">
        <f t="shared" si="14"/>
        <v>123.89999999999999</v>
      </c>
      <c r="K226" s="10"/>
      <c r="V226" s="136"/>
      <c r="W226" s="136"/>
    </row>
    <row r="227" spans="1:23" ht="42.75" x14ac:dyDescent="0.25">
      <c r="A227">
        <v>78</v>
      </c>
      <c r="B227" s="37" t="s">
        <v>348</v>
      </c>
      <c r="C227" s="32" t="s">
        <v>16</v>
      </c>
      <c r="D227" s="40" t="s">
        <v>40</v>
      </c>
      <c r="E227" s="33">
        <v>1</v>
      </c>
      <c r="F227" s="120">
        <v>40.25</v>
      </c>
      <c r="G227" s="140">
        <f t="shared" si="12"/>
        <v>40.25</v>
      </c>
      <c r="H227" s="36">
        <f t="shared" si="13"/>
        <v>48.3</v>
      </c>
      <c r="I227" s="82">
        <f t="shared" si="14"/>
        <v>48.3</v>
      </c>
      <c r="K227" s="10"/>
      <c r="V227" s="136"/>
      <c r="W227" s="136"/>
    </row>
    <row r="228" spans="1:23" ht="57" x14ac:dyDescent="0.25">
      <c r="A228">
        <v>79</v>
      </c>
      <c r="B228" s="37" t="s">
        <v>349</v>
      </c>
      <c r="C228" s="32" t="s">
        <v>16</v>
      </c>
      <c r="D228" s="40" t="s">
        <v>40</v>
      </c>
      <c r="E228" s="33">
        <v>1</v>
      </c>
      <c r="F228" s="120">
        <v>40.25</v>
      </c>
      <c r="G228" s="140">
        <f t="shared" si="12"/>
        <v>40.25</v>
      </c>
      <c r="H228" s="36">
        <f t="shared" si="13"/>
        <v>48.3</v>
      </c>
      <c r="I228" s="82">
        <f t="shared" si="14"/>
        <v>48.3</v>
      </c>
      <c r="K228" s="10"/>
      <c r="V228" s="136"/>
      <c r="W228" s="136"/>
    </row>
    <row r="229" spans="1:23" ht="42.75" x14ac:dyDescent="0.25">
      <c r="A229">
        <v>80</v>
      </c>
      <c r="B229" s="37" t="s">
        <v>292</v>
      </c>
      <c r="C229" s="32" t="s">
        <v>16</v>
      </c>
      <c r="D229" s="40" t="s">
        <v>161</v>
      </c>
      <c r="E229" s="33">
        <v>0.02</v>
      </c>
      <c r="F229" s="120">
        <v>18.75</v>
      </c>
      <c r="G229" s="140">
        <f t="shared" si="12"/>
        <v>0.38</v>
      </c>
      <c r="H229" s="36">
        <f t="shared" si="13"/>
        <v>0.45599999999999996</v>
      </c>
      <c r="I229" s="82">
        <f t="shared" si="14"/>
        <v>0.45599999999999996</v>
      </c>
      <c r="K229" s="10"/>
      <c r="V229" s="136"/>
      <c r="W229" s="136"/>
    </row>
    <row r="230" spans="1:23" ht="42.75" x14ac:dyDescent="0.25">
      <c r="A230">
        <v>81</v>
      </c>
      <c r="B230" s="37" t="s">
        <v>293</v>
      </c>
      <c r="C230" s="32" t="s">
        <v>16</v>
      </c>
      <c r="D230" s="40" t="s">
        <v>161</v>
      </c>
      <c r="E230" s="33">
        <v>0.02</v>
      </c>
      <c r="F230" s="120">
        <v>23.5</v>
      </c>
      <c r="G230" s="140">
        <f t="shared" si="12"/>
        <v>0.47</v>
      </c>
      <c r="H230" s="36">
        <f t="shared" si="13"/>
        <v>0.56399999999999995</v>
      </c>
      <c r="I230" s="82">
        <f t="shared" si="14"/>
        <v>0.56399999999999995</v>
      </c>
      <c r="K230" s="10"/>
      <c r="V230" s="136"/>
      <c r="W230" s="136"/>
    </row>
    <row r="231" spans="1:23" ht="42.75" x14ac:dyDescent="0.25">
      <c r="A231">
        <v>82</v>
      </c>
      <c r="B231" s="37" t="s">
        <v>350</v>
      </c>
      <c r="C231" s="32" t="s">
        <v>16</v>
      </c>
      <c r="D231" s="40" t="s">
        <v>151</v>
      </c>
      <c r="E231" s="33">
        <v>15.164</v>
      </c>
      <c r="F231" s="120">
        <v>65.5</v>
      </c>
      <c r="G231" s="140">
        <f t="shared" si="12"/>
        <v>993.24</v>
      </c>
      <c r="H231" s="36">
        <f t="shared" si="13"/>
        <v>1191.8879999999999</v>
      </c>
      <c r="I231" s="82">
        <f t="shared" si="14"/>
        <v>1191.8879999999999</v>
      </c>
      <c r="K231" s="10"/>
      <c r="V231" s="136"/>
      <c r="W231" s="136"/>
    </row>
    <row r="232" spans="1:23" ht="57" x14ac:dyDescent="0.25">
      <c r="A232">
        <v>83</v>
      </c>
      <c r="B232" s="37" t="s">
        <v>351</v>
      </c>
      <c r="C232" s="32" t="s">
        <v>16</v>
      </c>
      <c r="D232" s="40" t="s">
        <v>211</v>
      </c>
      <c r="E232" s="33">
        <v>9.7720000000000002</v>
      </c>
      <c r="F232" s="120">
        <v>1.5</v>
      </c>
      <c r="G232" s="140">
        <f t="shared" si="12"/>
        <v>14.66</v>
      </c>
      <c r="H232" s="36">
        <f t="shared" si="13"/>
        <v>17.591999999999999</v>
      </c>
      <c r="I232" s="82">
        <f t="shared" si="14"/>
        <v>17.591999999999999</v>
      </c>
      <c r="K232" s="10"/>
      <c r="V232" s="136"/>
      <c r="W232" s="136"/>
    </row>
    <row r="233" spans="1:23" ht="28.5" x14ac:dyDescent="0.25">
      <c r="A233">
        <v>84</v>
      </c>
      <c r="B233" s="37" t="s">
        <v>352</v>
      </c>
      <c r="C233" s="32" t="s">
        <v>16</v>
      </c>
      <c r="D233" s="40" t="s">
        <v>40</v>
      </c>
      <c r="E233" s="33">
        <v>1</v>
      </c>
      <c r="F233" s="120">
        <v>1750</v>
      </c>
      <c r="G233" s="140">
        <f t="shared" si="12"/>
        <v>1750</v>
      </c>
      <c r="H233" s="36">
        <f t="shared" si="13"/>
        <v>2100</v>
      </c>
      <c r="I233" s="82">
        <f t="shared" si="14"/>
        <v>2100</v>
      </c>
      <c r="K233" s="10"/>
      <c r="V233" s="136"/>
      <c r="W233" s="136"/>
    </row>
    <row r="234" spans="1:23" ht="156.75" x14ac:dyDescent="0.25">
      <c r="A234">
        <v>85</v>
      </c>
      <c r="B234" s="37" t="s">
        <v>353</v>
      </c>
      <c r="C234" s="32" t="s">
        <v>16</v>
      </c>
      <c r="D234" s="40" t="s">
        <v>40</v>
      </c>
      <c r="E234" s="33">
        <v>1</v>
      </c>
      <c r="F234" s="120">
        <v>14500</v>
      </c>
      <c r="G234" s="140">
        <f t="shared" si="12"/>
        <v>14500</v>
      </c>
      <c r="H234" s="36">
        <f t="shared" si="13"/>
        <v>17400</v>
      </c>
      <c r="I234" s="82">
        <f t="shared" si="14"/>
        <v>17400</v>
      </c>
      <c r="K234" s="10"/>
      <c r="V234" s="136"/>
      <c r="W234" s="136"/>
    </row>
    <row r="235" spans="1:23" ht="42.75" x14ac:dyDescent="0.25">
      <c r="A235">
        <v>86</v>
      </c>
      <c r="B235" s="37" t="s">
        <v>354</v>
      </c>
      <c r="C235" s="32" t="s">
        <v>16</v>
      </c>
      <c r="D235" s="40" t="s">
        <v>40</v>
      </c>
      <c r="E235" s="33">
        <v>1</v>
      </c>
      <c r="F235" s="120">
        <v>450.5</v>
      </c>
      <c r="G235" s="140">
        <f t="shared" si="12"/>
        <v>450.5</v>
      </c>
      <c r="H235" s="36">
        <f t="shared" si="13"/>
        <v>540.6</v>
      </c>
      <c r="I235" s="82">
        <f t="shared" si="14"/>
        <v>540.6</v>
      </c>
      <c r="K235" s="10"/>
      <c r="V235" s="136"/>
      <c r="W235" s="136"/>
    </row>
    <row r="236" spans="1:23" ht="71.25" x14ac:dyDescent="0.25">
      <c r="A236">
        <v>87</v>
      </c>
      <c r="B236" s="37" t="s">
        <v>355</v>
      </c>
      <c r="C236" s="32" t="s">
        <v>16</v>
      </c>
      <c r="D236" s="40" t="s">
        <v>40</v>
      </c>
      <c r="E236" s="33">
        <v>1</v>
      </c>
      <c r="F236" s="120">
        <v>1000</v>
      </c>
      <c r="G236" s="140">
        <f t="shared" si="12"/>
        <v>1000</v>
      </c>
      <c r="H236" s="36">
        <f t="shared" si="13"/>
        <v>1200</v>
      </c>
      <c r="I236" s="82">
        <f t="shared" si="14"/>
        <v>1200</v>
      </c>
      <c r="K236" s="10"/>
      <c r="V236" s="136"/>
      <c r="W236" s="136"/>
    </row>
    <row r="237" spans="1:23" ht="28.5" x14ac:dyDescent="0.25">
      <c r="A237">
        <v>88</v>
      </c>
      <c r="B237" s="37" t="s">
        <v>356</v>
      </c>
      <c r="C237" s="32" t="s">
        <v>16</v>
      </c>
      <c r="D237" s="40" t="s">
        <v>40</v>
      </c>
      <c r="E237" s="33">
        <v>2</v>
      </c>
      <c r="F237" s="120">
        <v>400</v>
      </c>
      <c r="G237" s="140">
        <f t="shared" si="12"/>
        <v>800</v>
      </c>
      <c r="H237" s="36">
        <f t="shared" si="13"/>
        <v>960</v>
      </c>
      <c r="I237" s="82">
        <f t="shared" si="14"/>
        <v>960</v>
      </c>
      <c r="K237" s="10"/>
      <c r="V237" s="136"/>
      <c r="W237" s="136"/>
    </row>
    <row r="238" spans="1:23" ht="28.5" x14ac:dyDescent="0.25">
      <c r="A238">
        <v>89</v>
      </c>
      <c r="B238" s="37" t="s">
        <v>357</v>
      </c>
      <c r="C238" s="32" t="s">
        <v>16</v>
      </c>
      <c r="D238" s="40" t="s">
        <v>40</v>
      </c>
      <c r="E238" s="33">
        <v>16</v>
      </c>
      <c r="F238" s="120">
        <v>68.75</v>
      </c>
      <c r="G238" s="140">
        <f t="shared" si="12"/>
        <v>1100</v>
      </c>
      <c r="H238" s="36">
        <f t="shared" si="13"/>
        <v>1320</v>
      </c>
      <c r="I238" s="82">
        <f t="shared" si="14"/>
        <v>1320</v>
      </c>
      <c r="K238" s="10"/>
      <c r="V238" s="136"/>
      <c r="W238" s="136"/>
    </row>
    <row r="239" spans="1:23" ht="57" x14ac:dyDescent="0.25">
      <c r="A239">
        <v>90</v>
      </c>
      <c r="B239" s="37" t="s">
        <v>358</v>
      </c>
      <c r="C239" s="32" t="s">
        <v>16</v>
      </c>
      <c r="D239" s="40" t="s">
        <v>40</v>
      </c>
      <c r="E239" s="33">
        <v>8</v>
      </c>
      <c r="F239" s="120">
        <v>55.5</v>
      </c>
      <c r="G239" s="140">
        <f t="shared" si="12"/>
        <v>444</v>
      </c>
      <c r="H239" s="36">
        <f t="shared" si="13"/>
        <v>532.79999999999995</v>
      </c>
      <c r="I239" s="82">
        <f t="shared" si="14"/>
        <v>532.79999999999995</v>
      </c>
      <c r="K239" s="10"/>
      <c r="V239" s="136"/>
      <c r="W239" s="136"/>
    </row>
    <row r="240" spans="1:23" ht="57" x14ac:dyDescent="0.25">
      <c r="A240">
        <v>91</v>
      </c>
      <c r="B240" s="37" t="s">
        <v>359</v>
      </c>
      <c r="C240" s="32" t="s">
        <v>16</v>
      </c>
      <c r="D240" s="40" t="s">
        <v>40</v>
      </c>
      <c r="E240" s="33">
        <v>8</v>
      </c>
      <c r="F240" s="120">
        <v>60.25</v>
      </c>
      <c r="G240" s="140">
        <f t="shared" si="12"/>
        <v>482</v>
      </c>
      <c r="H240" s="36">
        <f t="shared" si="13"/>
        <v>578.4</v>
      </c>
      <c r="I240" s="82">
        <f t="shared" si="14"/>
        <v>578.4</v>
      </c>
      <c r="K240" s="10"/>
      <c r="V240" s="136"/>
      <c r="W240" s="136"/>
    </row>
    <row r="241" spans="1:23" x14ac:dyDescent="0.25">
      <c r="A241">
        <v>92</v>
      </c>
      <c r="B241" s="37" t="s">
        <v>360</v>
      </c>
      <c r="C241" s="32" t="s">
        <v>16</v>
      </c>
      <c r="D241" s="40" t="s">
        <v>151</v>
      </c>
      <c r="E241" s="33">
        <v>81.25</v>
      </c>
      <c r="F241" s="120">
        <v>45.75</v>
      </c>
      <c r="G241" s="140">
        <f t="shared" si="12"/>
        <v>3717.19</v>
      </c>
      <c r="H241" s="36">
        <f t="shared" si="13"/>
        <v>4460.6279999999997</v>
      </c>
      <c r="I241" s="82">
        <f t="shared" si="14"/>
        <v>4460.6279999999997</v>
      </c>
      <c r="K241" s="10"/>
      <c r="V241" s="136"/>
      <c r="W241" s="136"/>
    </row>
    <row r="242" spans="1:23" ht="28.5" x14ac:dyDescent="0.25">
      <c r="A242">
        <v>93</v>
      </c>
      <c r="B242" s="37" t="s">
        <v>361</v>
      </c>
      <c r="C242" s="32" t="s">
        <v>16</v>
      </c>
      <c r="D242" s="40" t="s">
        <v>151</v>
      </c>
      <c r="E242" s="33">
        <v>25</v>
      </c>
      <c r="F242" s="120">
        <v>43.25</v>
      </c>
      <c r="G242" s="140">
        <f t="shared" si="12"/>
        <v>1081.25</v>
      </c>
      <c r="H242" s="36">
        <f t="shared" si="13"/>
        <v>1297.5</v>
      </c>
      <c r="I242" s="82">
        <f t="shared" si="14"/>
        <v>1297.5</v>
      </c>
      <c r="K242" s="10"/>
      <c r="V242" s="136"/>
      <c r="W242" s="136"/>
    </row>
    <row r="243" spans="1:23" ht="28.5" x14ac:dyDescent="0.25">
      <c r="A243">
        <v>94</v>
      </c>
      <c r="B243" s="37" t="s">
        <v>362</v>
      </c>
      <c r="C243" s="32" t="s">
        <v>16</v>
      </c>
      <c r="D243" s="40" t="s">
        <v>151</v>
      </c>
      <c r="E243" s="33">
        <v>40</v>
      </c>
      <c r="F243" s="120">
        <v>42.5</v>
      </c>
      <c r="G243" s="140">
        <f t="shared" si="12"/>
        <v>1700</v>
      </c>
      <c r="H243" s="36">
        <f t="shared" si="13"/>
        <v>2040</v>
      </c>
      <c r="I243" s="82">
        <f t="shared" si="14"/>
        <v>2040</v>
      </c>
      <c r="K243" s="10"/>
      <c r="V243" s="136"/>
      <c r="W243" s="136"/>
    </row>
    <row r="244" spans="1:23" ht="28.5" x14ac:dyDescent="0.25">
      <c r="A244">
        <v>95</v>
      </c>
      <c r="B244" s="37" t="s">
        <v>363</v>
      </c>
      <c r="C244" s="32" t="s">
        <v>16</v>
      </c>
      <c r="D244" s="40" t="s">
        <v>151</v>
      </c>
      <c r="E244" s="33">
        <v>16</v>
      </c>
      <c r="F244" s="120">
        <v>65.75</v>
      </c>
      <c r="G244" s="140">
        <f t="shared" si="12"/>
        <v>1052</v>
      </c>
      <c r="H244" s="36">
        <f t="shared" si="13"/>
        <v>1262.3999999999999</v>
      </c>
      <c r="I244" s="82">
        <f t="shared" si="14"/>
        <v>1262.3999999999999</v>
      </c>
      <c r="K244" s="10"/>
      <c r="V244" s="136"/>
      <c r="W244" s="136"/>
    </row>
    <row r="245" spans="1:23" ht="28.5" x14ac:dyDescent="0.25">
      <c r="A245">
        <v>96</v>
      </c>
      <c r="B245" s="37" t="s">
        <v>364</v>
      </c>
      <c r="C245" s="32" t="s">
        <v>16</v>
      </c>
      <c r="D245" s="40" t="s">
        <v>40</v>
      </c>
      <c r="E245" s="33">
        <v>2</v>
      </c>
      <c r="F245" s="120">
        <v>44.5</v>
      </c>
      <c r="G245" s="140">
        <f t="shared" si="12"/>
        <v>89</v>
      </c>
      <c r="H245" s="36">
        <f t="shared" si="13"/>
        <v>106.8</v>
      </c>
      <c r="I245" s="82">
        <f t="shared" si="14"/>
        <v>106.8</v>
      </c>
      <c r="K245" s="10"/>
      <c r="V245" s="136"/>
      <c r="W245" s="136"/>
    </row>
    <row r="246" spans="1:23" ht="42.75" x14ac:dyDescent="0.25">
      <c r="A246">
        <v>97</v>
      </c>
      <c r="B246" s="37" t="s">
        <v>365</v>
      </c>
      <c r="C246" s="32" t="s">
        <v>16</v>
      </c>
      <c r="D246" s="40" t="s">
        <v>40</v>
      </c>
      <c r="E246" s="33">
        <v>2</v>
      </c>
      <c r="F246" s="120">
        <v>175</v>
      </c>
      <c r="G246" s="140">
        <f t="shared" si="12"/>
        <v>350</v>
      </c>
      <c r="H246" s="36">
        <f t="shared" si="13"/>
        <v>420</v>
      </c>
      <c r="I246" s="82">
        <f t="shared" si="14"/>
        <v>420</v>
      </c>
      <c r="K246" s="10"/>
      <c r="V246" s="136"/>
      <c r="W246" s="136"/>
    </row>
    <row r="247" spans="1:23" ht="42.75" x14ac:dyDescent="0.25">
      <c r="A247">
        <v>98</v>
      </c>
      <c r="B247" s="37" t="s">
        <v>366</v>
      </c>
      <c r="C247" s="32" t="s">
        <v>16</v>
      </c>
      <c r="D247" s="40" t="s">
        <v>40</v>
      </c>
      <c r="E247" s="33">
        <v>1</v>
      </c>
      <c r="F247" s="120">
        <v>1250</v>
      </c>
      <c r="G247" s="140">
        <f t="shared" si="12"/>
        <v>1250</v>
      </c>
      <c r="H247" s="36">
        <f t="shared" si="13"/>
        <v>1500</v>
      </c>
      <c r="I247" s="82">
        <f t="shared" si="14"/>
        <v>1500</v>
      </c>
      <c r="K247" s="10"/>
      <c r="V247" s="136"/>
      <c r="W247" s="136"/>
    </row>
    <row r="248" spans="1:23" x14ac:dyDescent="0.25">
      <c r="A248">
        <v>99</v>
      </c>
      <c r="B248" s="37" t="s">
        <v>367</v>
      </c>
      <c r="C248" s="32" t="s">
        <v>16</v>
      </c>
      <c r="D248" s="40" t="s">
        <v>176</v>
      </c>
      <c r="E248" s="33">
        <v>85</v>
      </c>
      <c r="F248" s="120">
        <v>9</v>
      </c>
      <c r="G248" s="140">
        <f t="shared" si="12"/>
        <v>765</v>
      </c>
      <c r="H248" s="36">
        <f t="shared" si="13"/>
        <v>918</v>
      </c>
      <c r="I248" s="82">
        <f t="shared" si="14"/>
        <v>918</v>
      </c>
      <c r="K248" s="10"/>
      <c r="V248" s="136"/>
      <c r="W248" s="136"/>
    </row>
    <row r="249" spans="1:23" ht="28.5" x14ac:dyDescent="0.25">
      <c r="A249">
        <v>100</v>
      </c>
      <c r="B249" s="37" t="s">
        <v>368</v>
      </c>
      <c r="C249" s="32" t="s">
        <v>16</v>
      </c>
      <c r="D249" s="40" t="s">
        <v>176</v>
      </c>
      <c r="E249" s="33">
        <v>85</v>
      </c>
      <c r="F249" s="120">
        <v>1.5</v>
      </c>
      <c r="G249" s="140">
        <f t="shared" si="12"/>
        <v>127.5</v>
      </c>
      <c r="H249" s="36">
        <f t="shared" si="13"/>
        <v>153</v>
      </c>
      <c r="I249" s="82">
        <f t="shared" si="14"/>
        <v>153</v>
      </c>
      <c r="K249" s="10"/>
      <c r="V249" s="136"/>
      <c r="W249" s="136"/>
    </row>
    <row r="250" spans="1:23" ht="28.5" x14ac:dyDescent="0.25">
      <c r="A250">
        <v>101</v>
      </c>
      <c r="B250" s="37" t="s">
        <v>369</v>
      </c>
      <c r="C250" s="32" t="s">
        <v>16</v>
      </c>
      <c r="D250" s="40" t="s">
        <v>161</v>
      </c>
      <c r="E250" s="33">
        <v>2.4</v>
      </c>
      <c r="F250" s="120">
        <v>33.25</v>
      </c>
      <c r="G250" s="140">
        <f t="shared" si="12"/>
        <v>79.8</v>
      </c>
      <c r="H250" s="36">
        <f t="shared" si="13"/>
        <v>95.759999999999991</v>
      </c>
      <c r="I250" s="82">
        <f t="shared" si="14"/>
        <v>95.759999999999991</v>
      </c>
      <c r="K250" s="10"/>
      <c r="V250" s="136"/>
      <c r="W250" s="136"/>
    </row>
    <row r="251" spans="1:23" ht="42.75" x14ac:dyDescent="0.25">
      <c r="A251">
        <v>102</v>
      </c>
      <c r="B251" s="37" t="s">
        <v>370</v>
      </c>
      <c r="C251" s="32" t="s">
        <v>16</v>
      </c>
      <c r="D251" s="40" t="s">
        <v>161</v>
      </c>
      <c r="E251" s="33">
        <v>2.4</v>
      </c>
      <c r="F251" s="120">
        <v>17</v>
      </c>
      <c r="G251" s="140">
        <f t="shared" si="12"/>
        <v>40.799999999999997</v>
      </c>
      <c r="H251" s="36">
        <f t="shared" si="13"/>
        <v>48.959999999999994</v>
      </c>
      <c r="I251" s="82">
        <f t="shared" si="14"/>
        <v>48.959999999999994</v>
      </c>
      <c r="K251" s="10"/>
      <c r="V251" s="136"/>
      <c r="W251" s="136"/>
    </row>
    <row r="252" spans="1:23" ht="28.5" x14ac:dyDescent="0.25">
      <c r="A252">
        <v>103</v>
      </c>
      <c r="B252" s="37" t="s">
        <v>371</v>
      </c>
      <c r="C252" s="32" t="s">
        <v>16</v>
      </c>
      <c r="D252" s="40" t="s">
        <v>151</v>
      </c>
      <c r="E252" s="33">
        <v>206.08</v>
      </c>
      <c r="F252" s="120">
        <v>4.75</v>
      </c>
      <c r="G252" s="140">
        <f t="shared" si="12"/>
        <v>978.88</v>
      </c>
      <c r="H252" s="36">
        <f t="shared" si="13"/>
        <v>1174.6559999999999</v>
      </c>
      <c r="I252" s="82">
        <f t="shared" si="14"/>
        <v>1174.6559999999999</v>
      </c>
      <c r="K252" s="10"/>
      <c r="V252" s="136"/>
      <c r="W252" s="136"/>
    </row>
    <row r="253" spans="1:23" ht="42.75" x14ac:dyDescent="0.25">
      <c r="A253">
        <v>104</v>
      </c>
      <c r="B253" s="37" t="s">
        <v>372</v>
      </c>
      <c r="C253" s="32" t="s">
        <v>16</v>
      </c>
      <c r="D253" s="40" t="s">
        <v>40</v>
      </c>
      <c r="E253" s="33">
        <v>8</v>
      </c>
      <c r="F253" s="120">
        <v>30.75</v>
      </c>
      <c r="G253" s="140">
        <f t="shared" si="12"/>
        <v>246</v>
      </c>
      <c r="H253" s="36">
        <f t="shared" si="13"/>
        <v>295.2</v>
      </c>
      <c r="I253" s="82">
        <f t="shared" si="14"/>
        <v>295.2</v>
      </c>
      <c r="K253" s="10"/>
      <c r="V253" s="136"/>
      <c r="W253" s="136"/>
    </row>
    <row r="254" spans="1:23" ht="42.75" x14ac:dyDescent="0.25">
      <c r="A254">
        <v>105</v>
      </c>
      <c r="B254" s="37" t="s">
        <v>373</v>
      </c>
      <c r="C254" s="32" t="s">
        <v>16</v>
      </c>
      <c r="D254" s="40" t="s">
        <v>40</v>
      </c>
      <c r="E254" s="33">
        <v>13</v>
      </c>
      <c r="F254" s="120">
        <v>19.25</v>
      </c>
      <c r="G254" s="140">
        <f t="shared" si="12"/>
        <v>250.25</v>
      </c>
      <c r="H254" s="36">
        <f t="shared" si="13"/>
        <v>300.3</v>
      </c>
      <c r="I254" s="82">
        <f t="shared" si="14"/>
        <v>300.3</v>
      </c>
      <c r="K254" s="10"/>
      <c r="V254" s="136"/>
      <c r="W254" s="136"/>
    </row>
    <row r="255" spans="1:23" ht="42.75" x14ac:dyDescent="0.25">
      <c r="A255">
        <v>106</v>
      </c>
      <c r="B255" s="37" t="s">
        <v>374</v>
      </c>
      <c r="C255" s="32" t="s">
        <v>16</v>
      </c>
      <c r="D255" s="40" t="s">
        <v>161</v>
      </c>
      <c r="E255" s="33">
        <v>0.82399999999999995</v>
      </c>
      <c r="F255" s="120">
        <v>1500</v>
      </c>
      <c r="G255" s="140">
        <f t="shared" si="12"/>
        <v>1236</v>
      </c>
      <c r="H255" s="36">
        <f t="shared" si="13"/>
        <v>1483.2</v>
      </c>
      <c r="I255" s="82">
        <f t="shared" si="14"/>
        <v>1483.2</v>
      </c>
      <c r="K255" s="10"/>
      <c r="V255" s="136"/>
      <c r="W255" s="136"/>
    </row>
    <row r="256" spans="1:23" x14ac:dyDescent="0.25">
      <c r="A256">
        <v>107</v>
      </c>
      <c r="B256" s="37" t="s">
        <v>375</v>
      </c>
      <c r="C256" s="32" t="s">
        <v>16</v>
      </c>
      <c r="D256" s="40" t="s">
        <v>151</v>
      </c>
      <c r="E256" s="33">
        <v>206.08</v>
      </c>
      <c r="F256" s="120">
        <v>32</v>
      </c>
      <c r="G256" s="140">
        <f t="shared" si="12"/>
        <v>6594.56</v>
      </c>
      <c r="H256" s="36">
        <f t="shared" si="13"/>
        <v>7913.4719999999998</v>
      </c>
      <c r="I256" s="82">
        <f t="shared" si="14"/>
        <v>7913.4719999999998</v>
      </c>
      <c r="K256" s="10"/>
      <c r="V256" s="136"/>
      <c r="W256" s="136"/>
    </row>
    <row r="257" spans="1:23" ht="57" x14ac:dyDescent="0.25">
      <c r="A257">
        <v>108</v>
      </c>
      <c r="B257" s="37" t="s">
        <v>376</v>
      </c>
      <c r="C257" s="32" t="s">
        <v>16</v>
      </c>
      <c r="D257" s="40" t="s">
        <v>176</v>
      </c>
      <c r="E257" s="33">
        <v>16.399999999999999</v>
      </c>
      <c r="F257" s="120">
        <v>3.25</v>
      </c>
      <c r="G257" s="140">
        <f t="shared" si="12"/>
        <v>53.3</v>
      </c>
      <c r="H257" s="36">
        <f t="shared" si="13"/>
        <v>63.959999999999994</v>
      </c>
      <c r="I257" s="82">
        <f t="shared" si="14"/>
        <v>63.959999999999994</v>
      </c>
      <c r="K257" s="10"/>
      <c r="V257" s="136"/>
      <c r="W257" s="136"/>
    </row>
    <row r="258" spans="1:23" ht="57" x14ac:dyDescent="0.25">
      <c r="A258">
        <v>109</v>
      </c>
      <c r="B258" s="37" t="s">
        <v>377</v>
      </c>
      <c r="C258" s="32" t="s">
        <v>16</v>
      </c>
      <c r="D258" s="40" t="s">
        <v>176</v>
      </c>
      <c r="E258" s="33">
        <v>16.399999999999999</v>
      </c>
      <c r="F258" s="120">
        <v>3.25</v>
      </c>
      <c r="G258" s="140">
        <f t="shared" si="12"/>
        <v>53.3</v>
      </c>
      <c r="H258" s="36">
        <f t="shared" si="13"/>
        <v>63.959999999999994</v>
      </c>
      <c r="I258" s="82">
        <f t="shared" si="14"/>
        <v>63.959999999999994</v>
      </c>
      <c r="K258" s="10"/>
      <c r="V258" s="136"/>
      <c r="W258" s="136"/>
    </row>
    <row r="259" spans="1:23" ht="57" x14ac:dyDescent="0.25">
      <c r="A259">
        <v>110</v>
      </c>
      <c r="B259" s="37" t="s">
        <v>378</v>
      </c>
      <c r="C259" s="32" t="s">
        <v>16</v>
      </c>
      <c r="D259" s="40" t="s">
        <v>145</v>
      </c>
      <c r="E259" s="33">
        <v>5.4539999999999997</v>
      </c>
      <c r="F259" s="120">
        <v>105.25</v>
      </c>
      <c r="G259" s="140">
        <f t="shared" si="12"/>
        <v>574.03</v>
      </c>
      <c r="H259" s="36">
        <f t="shared" si="13"/>
        <v>688.8359999999999</v>
      </c>
      <c r="I259" s="82">
        <f t="shared" si="14"/>
        <v>688.8359999999999</v>
      </c>
      <c r="K259" s="10"/>
      <c r="V259" s="136"/>
      <c r="W259" s="136"/>
    </row>
    <row r="260" spans="1:23" ht="42.75" x14ac:dyDescent="0.25">
      <c r="A260">
        <v>111</v>
      </c>
      <c r="B260" s="37" t="s">
        <v>379</v>
      </c>
      <c r="C260" s="32" t="s">
        <v>16</v>
      </c>
      <c r="D260" s="40" t="s">
        <v>151</v>
      </c>
      <c r="E260" s="33">
        <v>206.08</v>
      </c>
      <c r="F260" s="120">
        <v>4.75</v>
      </c>
      <c r="G260" s="140">
        <f t="shared" si="12"/>
        <v>978.88</v>
      </c>
      <c r="H260" s="36">
        <f t="shared" si="13"/>
        <v>1174.6559999999999</v>
      </c>
      <c r="I260" s="82">
        <f t="shared" si="14"/>
        <v>1174.6559999999999</v>
      </c>
      <c r="K260" s="10"/>
      <c r="V260" s="136"/>
      <c r="W260" s="136"/>
    </row>
    <row r="261" spans="1:23" ht="57" x14ac:dyDescent="0.25">
      <c r="A261">
        <v>112</v>
      </c>
      <c r="B261" s="37" t="s">
        <v>380</v>
      </c>
      <c r="C261" s="32" t="s">
        <v>16</v>
      </c>
      <c r="D261" s="40" t="s">
        <v>176</v>
      </c>
      <c r="E261" s="33">
        <v>34.25</v>
      </c>
      <c r="F261" s="120">
        <v>9.5</v>
      </c>
      <c r="G261" s="140">
        <f t="shared" si="12"/>
        <v>325.38</v>
      </c>
      <c r="H261" s="36">
        <f t="shared" si="13"/>
        <v>390.45599999999996</v>
      </c>
      <c r="I261" s="82">
        <f t="shared" si="14"/>
        <v>390.45599999999996</v>
      </c>
      <c r="K261" s="10"/>
      <c r="V261" s="136"/>
      <c r="W261" s="136"/>
    </row>
    <row r="262" spans="1:23" ht="57" x14ac:dyDescent="0.25">
      <c r="A262">
        <v>113</v>
      </c>
      <c r="B262" s="37" t="s">
        <v>196</v>
      </c>
      <c r="C262" s="32" t="s">
        <v>16</v>
      </c>
      <c r="D262" s="40" t="s">
        <v>161</v>
      </c>
      <c r="E262" s="33">
        <v>13.395</v>
      </c>
      <c r="F262" s="120">
        <v>8</v>
      </c>
      <c r="G262" s="140">
        <f t="shared" si="12"/>
        <v>107.16</v>
      </c>
      <c r="H262" s="36">
        <f t="shared" si="13"/>
        <v>128.59199999999998</v>
      </c>
      <c r="I262" s="82">
        <f t="shared" si="14"/>
        <v>128.59199999999998</v>
      </c>
      <c r="K262" s="10"/>
      <c r="V262" s="136"/>
      <c r="W262" s="136"/>
    </row>
    <row r="263" spans="1:23" ht="42.75" x14ac:dyDescent="0.25">
      <c r="A263">
        <v>114</v>
      </c>
      <c r="B263" s="37" t="s">
        <v>381</v>
      </c>
      <c r="C263" s="32" t="s">
        <v>16</v>
      </c>
      <c r="D263" s="40" t="s">
        <v>151</v>
      </c>
      <c r="E263" s="33">
        <v>206.08</v>
      </c>
      <c r="F263" s="120">
        <v>0.25</v>
      </c>
      <c r="G263" s="140">
        <f t="shared" si="12"/>
        <v>51.52</v>
      </c>
      <c r="H263" s="36">
        <f t="shared" si="13"/>
        <v>61.823999999999998</v>
      </c>
      <c r="I263" s="82">
        <f t="shared" si="14"/>
        <v>61.823999999999998</v>
      </c>
      <c r="K263" s="10"/>
      <c r="V263" s="136"/>
      <c r="W263" s="136"/>
    </row>
    <row r="264" spans="1:23" ht="28.5" x14ac:dyDescent="0.25">
      <c r="A264">
        <v>115</v>
      </c>
      <c r="B264" s="37" t="s">
        <v>382</v>
      </c>
      <c r="C264" s="32" t="s">
        <v>16</v>
      </c>
      <c r="D264" s="40" t="s">
        <v>161</v>
      </c>
      <c r="E264" s="33">
        <v>6.2E-2</v>
      </c>
      <c r="F264" s="120">
        <v>2000</v>
      </c>
      <c r="G264" s="140">
        <f t="shared" si="12"/>
        <v>124</v>
      </c>
      <c r="H264" s="36">
        <f t="shared" si="13"/>
        <v>148.79999999999998</v>
      </c>
      <c r="I264" s="82">
        <f t="shared" si="14"/>
        <v>148.79999999999998</v>
      </c>
      <c r="K264" s="10"/>
      <c r="V264" s="136"/>
      <c r="W264" s="136"/>
    </row>
    <row r="265" spans="1:23" ht="42.75" x14ac:dyDescent="0.25">
      <c r="A265">
        <v>116</v>
      </c>
      <c r="B265" s="37" t="s">
        <v>383</v>
      </c>
      <c r="C265" s="32" t="s">
        <v>16</v>
      </c>
      <c r="D265" s="40" t="s">
        <v>151</v>
      </c>
      <c r="E265" s="33">
        <v>33.962000000000003</v>
      </c>
      <c r="F265" s="120">
        <v>0.25</v>
      </c>
      <c r="G265" s="140">
        <f t="shared" si="12"/>
        <v>8.49</v>
      </c>
      <c r="H265" s="36">
        <f t="shared" si="13"/>
        <v>10.188000000000001</v>
      </c>
      <c r="I265" s="82">
        <f t="shared" si="14"/>
        <v>10.188000000000001</v>
      </c>
      <c r="K265" s="10"/>
      <c r="V265" s="136"/>
      <c r="W265" s="136"/>
    </row>
    <row r="266" spans="1:23" ht="28.5" x14ac:dyDescent="0.25">
      <c r="A266">
        <v>117</v>
      </c>
      <c r="B266" s="37" t="s">
        <v>382</v>
      </c>
      <c r="C266" s="32" t="s">
        <v>16</v>
      </c>
      <c r="D266" s="40" t="s">
        <v>161</v>
      </c>
      <c r="E266" s="33">
        <v>1.2E-2</v>
      </c>
      <c r="F266" s="120">
        <v>2000</v>
      </c>
      <c r="G266" s="140">
        <f t="shared" si="12"/>
        <v>24</v>
      </c>
      <c r="H266" s="36">
        <f t="shared" si="13"/>
        <v>28.799999999999997</v>
      </c>
      <c r="I266" s="82">
        <f t="shared" si="14"/>
        <v>28.799999999999997</v>
      </c>
      <c r="K266" s="10"/>
      <c r="V266" s="136"/>
      <c r="W266" s="136"/>
    </row>
    <row r="267" spans="1:23" ht="42.75" x14ac:dyDescent="0.25">
      <c r="A267">
        <v>118</v>
      </c>
      <c r="B267" s="37" t="s">
        <v>384</v>
      </c>
      <c r="C267" s="32" t="s">
        <v>16</v>
      </c>
      <c r="D267" s="40" t="s">
        <v>151</v>
      </c>
      <c r="E267" s="33">
        <v>206.08</v>
      </c>
      <c r="F267" s="120">
        <v>3.5</v>
      </c>
      <c r="G267" s="140">
        <f t="shared" si="12"/>
        <v>721.28</v>
      </c>
      <c r="H267" s="36">
        <f t="shared" si="13"/>
        <v>865.53599999999994</v>
      </c>
      <c r="I267" s="82">
        <f t="shared" si="14"/>
        <v>865.53599999999994</v>
      </c>
      <c r="K267" s="10"/>
      <c r="V267" s="136"/>
      <c r="W267" s="136"/>
    </row>
    <row r="268" spans="1:23" ht="42.75" x14ac:dyDescent="0.25">
      <c r="A268">
        <v>119</v>
      </c>
      <c r="B268" s="37" t="s">
        <v>385</v>
      </c>
      <c r="C268" s="32" t="s">
        <v>16</v>
      </c>
      <c r="D268" s="40" t="s">
        <v>151</v>
      </c>
      <c r="E268" s="33">
        <v>236.99199999999999</v>
      </c>
      <c r="F268" s="120">
        <v>3.5</v>
      </c>
      <c r="G268" s="140">
        <f t="shared" si="12"/>
        <v>829.47</v>
      </c>
      <c r="H268" s="36">
        <f t="shared" si="13"/>
        <v>995.36400000000003</v>
      </c>
      <c r="I268" s="82">
        <f t="shared" si="14"/>
        <v>995.36400000000003</v>
      </c>
      <c r="K268" s="10"/>
      <c r="V268" s="136"/>
      <c r="W268" s="136"/>
    </row>
    <row r="269" spans="1:23" ht="42.75" x14ac:dyDescent="0.25">
      <c r="A269">
        <v>120</v>
      </c>
      <c r="B269" s="37" t="s">
        <v>386</v>
      </c>
      <c r="C269" s="32" t="s">
        <v>16</v>
      </c>
      <c r="D269" s="40" t="s">
        <v>151</v>
      </c>
      <c r="E269" s="33">
        <v>33.962000000000003</v>
      </c>
      <c r="F269" s="120">
        <v>4.75</v>
      </c>
      <c r="G269" s="140">
        <f t="shared" si="12"/>
        <v>161.32</v>
      </c>
      <c r="H269" s="36">
        <f t="shared" si="13"/>
        <v>193.58399999999997</v>
      </c>
      <c r="I269" s="82">
        <f t="shared" si="14"/>
        <v>193.58399999999997</v>
      </c>
      <c r="K269" s="10"/>
      <c r="V269" s="136"/>
      <c r="W269" s="136"/>
    </row>
    <row r="270" spans="1:23" ht="42.75" x14ac:dyDescent="0.25">
      <c r="A270">
        <v>121</v>
      </c>
      <c r="B270" s="37" t="s">
        <v>385</v>
      </c>
      <c r="C270" s="32" t="s">
        <v>16</v>
      </c>
      <c r="D270" s="40" t="s">
        <v>151</v>
      </c>
      <c r="E270" s="33">
        <v>40.753999999999998</v>
      </c>
      <c r="F270" s="120">
        <v>3.25</v>
      </c>
      <c r="G270" s="140">
        <f t="shared" si="12"/>
        <v>132.44999999999999</v>
      </c>
      <c r="H270" s="36">
        <f t="shared" si="13"/>
        <v>158.93999999999997</v>
      </c>
      <c r="I270" s="82">
        <f t="shared" si="14"/>
        <v>158.93999999999997</v>
      </c>
      <c r="K270" s="10"/>
      <c r="V270" s="136"/>
      <c r="W270" s="136"/>
    </row>
    <row r="271" spans="1:23" ht="28.5" x14ac:dyDescent="0.25">
      <c r="A271">
        <v>122</v>
      </c>
      <c r="B271" s="37" t="s">
        <v>387</v>
      </c>
      <c r="C271" s="32" t="s">
        <v>16</v>
      </c>
      <c r="D271" s="40" t="s">
        <v>151</v>
      </c>
      <c r="E271" s="33">
        <v>236.56299999999999</v>
      </c>
      <c r="F271" s="120">
        <v>0.5</v>
      </c>
      <c r="G271" s="140">
        <f t="shared" si="12"/>
        <v>118.28</v>
      </c>
      <c r="H271" s="36">
        <f t="shared" si="13"/>
        <v>141.93600000000001</v>
      </c>
      <c r="I271" s="82">
        <f t="shared" si="14"/>
        <v>141.93600000000001</v>
      </c>
      <c r="K271" s="10"/>
      <c r="V271" s="136"/>
      <c r="W271" s="136"/>
    </row>
    <row r="272" spans="1:23" x14ac:dyDescent="0.25">
      <c r="A272">
        <v>123</v>
      </c>
      <c r="B272" s="37" t="s">
        <v>388</v>
      </c>
      <c r="C272" s="32" t="s">
        <v>16</v>
      </c>
      <c r="D272" s="40" t="s">
        <v>151</v>
      </c>
      <c r="E272" s="33">
        <v>272.04700000000003</v>
      </c>
      <c r="F272" s="120">
        <v>0.5</v>
      </c>
      <c r="G272" s="140">
        <f t="shared" si="12"/>
        <v>136.02000000000001</v>
      </c>
      <c r="H272" s="36">
        <f t="shared" si="13"/>
        <v>163.22400000000002</v>
      </c>
      <c r="I272" s="82">
        <f t="shared" si="14"/>
        <v>163.22400000000002</v>
      </c>
      <c r="K272" s="10"/>
      <c r="V272" s="136"/>
      <c r="W272" s="136"/>
    </row>
    <row r="273" spans="1:23" x14ac:dyDescent="0.25">
      <c r="A273">
        <v>124</v>
      </c>
      <c r="B273" s="37" t="s">
        <v>389</v>
      </c>
      <c r="C273" s="32" t="s">
        <v>16</v>
      </c>
      <c r="D273" s="40" t="s">
        <v>176</v>
      </c>
      <c r="E273" s="33">
        <v>198.20099999999999</v>
      </c>
      <c r="F273" s="120">
        <v>0.75</v>
      </c>
      <c r="G273" s="140">
        <f t="shared" si="12"/>
        <v>148.65</v>
      </c>
      <c r="H273" s="36">
        <f t="shared" si="13"/>
        <v>178.38</v>
      </c>
      <c r="I273" s="82">
        <f t="shared" si="14"/>
        <v>178.38</v>
      </c>
      <c r="K273" s="10"/>
      <c r="V273" s="136"/>
      <c r="W273" s="136"/>
    </row>
    <row r="274" spans="1:23" ht="42.75" x14ac:dyDescent="0.25">
      <c r="A274">
        <v>125</v>
      </c>
      <c r="B274" s="37" t="s">
        <v>390</v>
      </c>
      <c r="C274" s="32" t="s">
        <v>16</v>
      </c>
      <c r="D274" s="40" t="s">
        <v>151</v>
      </c>
      <c r="E274" s="33">
        <v>206.08</v>
      </c>
      <c r="F274" s="120">
        <v>0.5</v>
      </c>
      <c r="G274" s="140">
        <f t="shared" si="12"/>
        <v>103.04</v>
      </c>
      <c r="H274" s="36">
        <f t="shared" si="13"/>
        <v>123.648</v>
      </c>
      <c r="I274" s="82">
        <f t="shared" si="14"/>
        <v>123.648</v>
      </c>
      <c r="K274" s="10"/>
      <c r="V274" s="136"/>
      <c r="W274" s="136"/>
    </row>
    <row r="275" spans="1:23" ht="42.75" x14ac:dyDescent="0.25">
      <c r="A275">
        <v>126</v>
      </c>
      <c r="B275" s="37" t="s">
        <v>391</v>
      </c>
      <c r="C275" s="32" t="s">
        <v>16</v>
      </c>
      <c r="D275" s="40" t="s">
        <v>151</v>
      </c>
      <c r="E275" s="33">
        <v>432.76799999999997</v>
      </c>
      <c r="F275" s="120">
        <v>13</v>
      </c>
      <c r="G275" s="140">
        <f t="shared" si="12"/>
        <v>5625.98</v>
      </c>
      <c r="H275" s="36">
        <f t="shared" si="13"/>
        <v>6751.1759999999995</v>
      </c>
      <c r="I275" s="82">
        <f t="shared" si="14"/>
        <v>6751.1759999999995</v>
      </c>
      <c r="K275" s="10"/>
      <c r="V275" s="136"/>
      <c r="W275" s="136"/>
    </row>
    <row r="276" spans="1:23" ht="42.75" x14ac:dyDescent="0.25">
      <c r="A276">
        <v>127</v>
      </c>
      <c r="B276" s="37" t="s">
        <v>392</v>
      </c>
      <c r="C276" s="32" t="s">
        <v>16</v>
      </c>
      <c r="D276" s="40" t="s">
        <v>151</v>
      </c>
      <c r="E276" s="33">
        <v>206.08</v>
      </c>
      <c r="F276" s="120">
        <v>7</v>
      </c>
      <c r="G276" s="140">
        <f t="shared" si="12"/>
        <v>1442.56</v>
      </c>
      <c r="H276" s="36">
        <f t="shared" si="13"/>
        <v>1731.0719999999999</v>
      </c>
      <c r="I276" s="82">
        <f t="shared" si="14"/>
        <v>1731.0719999999999</v>
      </c>
      <c r="K276" s="10"/>
      <c r="V276" s="136"/>
      <c r="W276" s="136"/>
    </row>
    <row r="277" spans="1:23" ht="42.75" x14ac:dyDescent="0.25">
      <c r="A277">
        <v>128</v>
      </c>
      <c r="B277" s="37" t="s">
        <v>393</v>
      </c>
      <c r="C277" s="32" t="s">
        <v>16</v>
      </c>
      <c r="D277" s="40" t="s">
        <v>211</v>
      </c>
      <c r="E277" s="33">
        <v>133.22200000000001</v>
      </c>
      <c r="F277" s="120">
        <v>1.25</v>
      </c>
      <c r="G277" s="140">
        <f t="shared" si="12"/>
        <v>166.53</v>
      </c>
      <c r="H277" s="36">
        <f t="shared" si="13"/>
        <v>199.83599999999998</v>
      </c>
      <c r="I277" s="82">
        <f t="shared" si="14"/>
        <v>199.83599999999998</v>
      </c>
      <c r="K277" s="10"/>
      <c r="V277" s="136"/>
      <c r="W277" s="136"/>
    </row>
    <row r="278" spans="1:23" ht="42.75" x14ac:dyDescent="0.25">
      <c r="A278">
        <v>129</v>
      </c>
      <c r="B278" s="37" t="s">
        <v>394</v>
      </c>
      <c r="C278" s="32" t="s">
        <v>16</v>
      </c>
      <c r="D278" s="40" t="s">
        <v>40</v>
      </c>
      <c r="E278" s="33">
        <v>9</v>
      </c>
      <c r="F278" s="120">
        <v>5.25</v>
      </c>
      <c r="G278" s="140">
        <f t="shared" si="12"/>
        <v>47.25</v>
      </c>
      <c r="H278" s="36">
        <f t="shared" si="13"/>
        <v>56.699999999999996</v>
      </c>
      <c r="I278" s="82">
        <f t="shared" si="14"/>
        <v>56.699999999999996</v>
      </c>
      <c r="K278" s="10"/>
      <c r="V278" s="136"/>
      <c r="W278" s="136"/>
    </row>
    <row r="279" spans="1:23" ht="42.75" x14ac:dyDescent="0.25">
      <c r="A279">
        <v>130</v>
      </c>
      <c r="B279" s="37" t="s">
        <v>395</v>
      </c>
      <c r="C279" s="32" t="s">
        <v>16</v>
      </c>
      <c r="D279" s="40" t="s">
        <v>40</v>
      </c>
      <c r="E279" s="33">
        <v>3</v>
      </c>
      <c r="F279" s="120">
        <v>55</v>
      </c>
      <c r="G279" s="140">
        <f t="shared" ref="G279:G310" si="15">ROUND(E279*F279,2)</f>
        <v>165</v>
      </c>
      <c r="H279" s="36">
        <f t="shared" ref="H279:H310" si="16">(G279*1.2)</f>
        <v>198</v>
      </c>
      <c r="I279" s="82">
        <f t="shared" ref="I279:I310" si="17">H279</f>
        <v>198</v>
      </c>
      <c r="K279" s="10"/>
      <c r="V279" s="136"/>
      <c r="W279" s="136"/>
    </row>
    <row r="280" spans="1:23" ht="42.75" x14ac:dyDescent="0.25">
      <c r="A280">
        <v>131</v>
      </c>
      <c r="B280" s="37" t="s">
        <v>396</v>
      </c>
      <c r="C280" s="32" t="s">
        <v>16</v>
      </c>
      <c r="D280" s="40" t="s">
        <v>40</v>
      </c>
      <c r="E280" s="33">
        <v>5</v>
      </c>
      <c r="F280" s="120">
        <v>62</v>
      </c>
      <c r="G280" s="140">
        <f t="shared" si="15"/>
        <v>310</v>
      </c>
      <c r="H280" s="36">
        <f t="shared" si="16"/>
        <v>372</v>
      </c>
      <c r="I280" s="82">
        <f t="shared" si="17"/>
        <v>372</v>
      </c>
      <c r="K280" s="10"/>
      <c r="V280" s="136"/>
      <c r="W280" s="136"/>
    </row>
    <row r="281" spans="1:23" ht="28.5" x14ac:dyDescent="0.25">
      <c r="A281">
        <v>132</v>
      </c>
      <c r="B281" s="37" t="s">
        <v>397</v>
      </c>
      <c r="C281" s="32" t="s">
        <v>16</v>
      </c>
      <c r="D281" s="40" t="s">
        <v>40</v>
      </c>
      <c r="E281" s="33">
        <v>1</v>
      </c>
      <c r="F281" s="120">
        <v>55</v>
      </c>
      <c r="G281" s="140">
        <f t="shared" si="15"/>
        <v>55</v>
      </c>
      <c r="H281" s="36">
        <f t="shared" si="16"/>
        <v>66</v>
      </c>
      <c r="I281" s="82">
        <f t="shared" si="17"/>
        <v>66</v>
      </c>
      <c r="K281" s="10"/>
      <c r="V281" s="136"/>
      <c r="W281" s="136"/>
    </row>
    <row r="282" spans="1:23" ht="42.75" x14ac:dyDescent="0.25">
      <c r="A282">
        <v>133</v>
      </c>
      <c r="B282" s="37" t="s">
        <v>398</v>
      </c>
      <c r="C282" s="32" t="s">
        <v>16</v>
      </c>
      <c r="D282" s="40" t="s">
        <v>40</v>
      </c>
      <c r="E282" s="33">
        <v>9</v>
      </c>
      <c r="F282" s="120">
        <v>42.25</v>
      </c>
      <c r="G282" s="140">
        <f t="shared" si="15"/>
        <v>380.25</v>
      </c>
      <c r="H282" s="36">
        <f t="shared" si="16"/>
        <v>456.3</v>
      </c>
      <c r="I282" s="82">
        <f t="shared" si="17"/>
        <v>456.3</v>
      </c>
      <c r="K282" s="10"/>
      <c r="V282" s="136"/>
      <c r="W282" s="136"/>
    </row>
    <row r="283" spans="1:23" ht="42.75" x14ac:dyDescent="0.25">
      <c r="A283">
        <v>134</v>
      </c>
      <c r="B283" s="37" t="s">
        <v>399</v>
      </c>
      <c r="C283" s="32" t="s">
        <v>16</v>
      </c>
      <c r="D283" s="40" t="s">
        <v>40</v>
      </c>
      <c r="E283" s="33">
        <v>9</v>
      </c>
      <c r="F283" s="120">
        <v>105.75</v>
      </c>
      <c r="G283" s="140">
        <f t="shared" si="15"/>
        <v>951.75</v>
      </c>
      <c r="H283" s="36">
        <f t="shared" si="16"/>
        <v>1142.0999999999999</v>
      </c>
      <c r="I283" s="82">
        <f t="shared" si="17"/>
        <v>1142.0999999999999</v>
      </c>
      <c r="K283" s="10"/>
      <c r="V283" s="136"/>
      <c r="W283" s="136"/>
    </row>
    <row r="284" spans="1:23" ht="28.5" x14ac:dyDescent="0.25">
      <c r="A284">
        <v>135</v>
      </c>
      <c r="B284" s="37" t="s">
        <v>400</v>
      </c>
      <c r="C284" s="32" t="s">
        <v>16</v>
      </c>
      <c r="D284" s="40" t="s">
        <v>176</v>
      </c>
      <c r="E284" s="33">
        <v>169.81</v>
      </c>
      <c r="F284" s="120">
        <v>3.25</v>
      </c>
      <c r="G284" s="140">
        <f t="shared" si="15"/>
        <v>551.88</v>
      </c>
      <c r="H284" s="36">
        <f t="shared" si="16"/>
        <v>662.25599999999997</v>
      </c>
      <c r="I284" s="82">
        <f t="shared" si="17"/>
        <v>662.25599999999997</v>
      </c>
      <c r="K284" s="10"/>
      <c r="V284" s="136"/>
      <c r="W284" s="136"/>
    </row>
    <row r="285" spans="1:23" ht="28.5" x14ac:dyDescent="0.25">
      <c r="A285">
        <v>136</v>
      </c>
      <c r="B285" s="37" t="s">
        <v>401</v>
      </c>
      <c r="C285" s="32" t="s">
        <v>16</v>
      </c>
      <c r="D285" s="40" t="s">
        <v>40</v>
      </c>
      <c r="E285" s="33">
        <v>577.35400000000004</v>
      </c>
      <c r="F285" s="120">
        <v>2.75</v>
      </c>
      <c r="G285" s="140">
        <f t="shared" si="15"/>
        <v>1587.72</v>
      </c>
      <c r="H285" s="36">
        <f t="shared" si="16"/>
        <v>1905.2639999999999</v>
      </c>
      <c r="I285" s="82">
        <f t="shared" si="17"/>
        <v>1905.2639999999999</v>
      </c>
      <c r="K285" s="10"/>
      <c r="V285" s="136"/>
      <c r="W285" s="136"/>
    </row>
    <row r="286" spans="1:23" ht="42.75" x14ac:dyDescent="0.25">
      <c r="A286">
        <v>137</v>
      </c>
      <c r="B286" s="37" t="s">
        <v>402</v>
      </c>
      <c r="C286" s="32" t="s">
        <v>16</v>
      </c>
      <c r="D286" s="40" t="s">
        <v>151</v>
      </c>
      <c r="E286" s="33">
        <v>206.08</v>
      </c>
      <c r="F286" s="120">
        <v>16.5</v>
      </c>
      <c r="G286" s="140">
        <f t="shared" si="15"/>
        <v>3400.32</v>
      </c>
      <c r="H286" s="36">
        <f t="shared" si="16"/>
        <v>4080.384</v>
      </c>
      <c r="I286" s="82">
        <f t="shared" si="17"/>
        <v>4080.384</v>
      </c>
      <c r="K286" s="10"/>
      <c r="V286" s="136"/>
      <c r="W286" s="136"/>
    </row>
    <row r="287" spans="1:23" ht="28.5" x14ac:dyDescent="0.25">
      <c r="A287">
        <v>138</v>
      </c>
      <c r="B287" s="37" t="s">
        <v>403</v>
      </c>
      <c r="C287" s="32" t="s">
        <v>16</v>
      </c>
      <c r="D287" s="40" t="s">
        <v>151</v>
      </c>
      <c r="E287" s="33">
        <v>236.99199999999999</v>
      </c>
      <c r="F287" s="120">
        <v>22.5</v>
      </c>
      <c r="G287" s="140">
        <f t="shared" si="15"/>
        <v>5332.32</v>
      </c>
      <c r="H287" s="36">
        <f t="shared" si="16"/>
        <v>6398.7839999999997</v>
      </c>
      <c r="I287" s="82">
        <f t="shared" si="17"/>
        <v>6398.7839999999997</v>
      </c>
      <c r="K287" s="10"/>
      <c r="V287" s="136"/>
      <c r="W287" s="136"/>
    </row>
    <row r="288" spans="1:23" ht="42.75" x14ac:dyDescent="0.25">
      <c r="A288">
        <v>139</v>
      </c>
      <c r="B288" s="37" t="s">
        <v>404</v>
      </c>
      <c r="C288" s="32" t="s">
        <v>16</v>
      </c>
      <c r="D288" s="40" t="s">
        <v>211</v>
      </c>
      <c r="E288" s="33">
        <v>111.72199999999999</v>
      </c>
      <c r="F288" s="120">
        <v>3.25</v>
      </c>
      <c r="G288" s="140">
        <f t="shared" si="15"/>
        <v>363.1</v>
      </c>
      <c r="H288" s="36">
        <f t="shared" si="16"/>
        <v>435.72</v>
      </c>
      <c r="I288" s="82">
        <f t="shared" si="17"/>
        <v>435.72</v>
      </c>
      <c r="K288" s="10"/>
      <c r="V288" s="136"/>
      <c r="W288" s="136"/>
    </row>
    <row r="289" spans="1:23" ht="28.5" x14ac:dyDescent="0.25">
      <c r="A289">
        <v>140</v>
      </c>
      <c r="B289" s="37" t="s">
        <v>405</v>
      </c>
      <c r="C289" s="32" t="s">
        <v>16</v>
      </c>
      <c r="D289" s="40" t="s">
        <v>151</v>
      </c>
      <c r="E289" s="33">
        <v>206.08</v>
      </c>
      <c r="F289" s="120">
        <v>0.75</v>
      </c>
      <c r="G289" s="140">
        <f t="shared" si="15"/>
        <v>154.56</v>
      </c>
      <c r="H289" s="36">
        <f t="shared" si="16"/>
        <v>185.47200000000001</v>
      </c>
      <c r="I289" s="82">
        <f t="shared" si="17"/>
        <v>185.47200000000001</v>
      </c>
      <c r="K289" s="10"/>
      <c r="V289" s="136"/>
      <c r="W289" s="136"/>
    </row>
    <row r="290" spans="1:23" ht="42.75" x14ac:dyDescent="0.25">
      <c r="A290">
        <v>141</v>
      </c>
      <c r="B290" s="37" t="s">
        <v>406</v>
      </c>
      <c r="C290" s="32" t="s">
        <v>16</v>
      </c>
      <c r="D290" s="40" t="s">
        <v>211</v>
      </c>
      <c r="E290" s="33">
        <v>2.16</v>
      </c>
      <c r="F290" s="120">
        <v>1</v>
      </c>
      <c r="G290" s="140">
        <f t="shared" si="15"/>
        <v>2.16</v>
      </c>
      <c r="H290" s="36">
        <f t="shared" si="16"/>
        <v>2.5920000000000001</v>
      </c>
      <c r="I290" s="82">
        <f t="shared" si="17"/>
        <v>2.5920000000000001</v>
      </c>
      <c r="K290" s="10"/>
      <c r="V290" s="136"/>
      <c r="W290" s="136"/>
    </row>
    <row r="291" spans="1:23" ht="57" x14ac:dyDescent="0.25">
      <c r="A291">
        <v>142</v>
      </c>
      <c r="B291" s="37" t="s">
        <v>407</v>
      </c>
      <c r="C291" s="32" t="s">
        <v>16</v>
      </c>
      <c r="D291" s="40" t="s">
        <v>151</v>
      </c>
      <c r="E291" s="33">
        <v>7.5679999999999996</v>
      </c>
      <c r="F291" s="120">
        <v>32.25</v>
      </c>
      <c r="G291" s="140">
        <f t="shared" si="15"/>
        <v>244.07</v>
      </c>
      <c r="H291" s="36">
        <f t="shared" si="16"/>
        <v>292.88399999999996</v>
      </c>
      <c r="I291" s="82">
        <f t="shared" si="17"/>
        <v>292.88399999999996</v>
      </c>
      <c r="K291" s="10"/>
      <c r="V291" s="136"/>
      <c r="W291" s="136"/>
    </row>
    <row r="292" spans="1:23" ht="57" x14ac:dyDescent="0.25">
      <c r="A292">
        <v>143</v>
      </c>
      <c r="B292" s="37" t="s">
        <v>408</v>
      </c>
      <c r="C292" s="32" t="s">
        <v>16</v>
      </c>
      <c r="D292" s="40" t="s">
        <v>151</v>
      </c>
      <c r="E292" s="33">
        <v>7.5679999999999996</v>
      </c>
      <c r="F292" s="120">
        <v>15.25</v>
      </c>
      <c r="G292" s="140">
        <f t="shared" si="15"/>
        <v>115.41</v>
      </c>
      <c r="H292" s="36">
        <f t="shared" si="16"/>
        <v>138.49199999999999</v>
      </c>
      <c r="I292" s="82">
        <f t="shared" si="17"/>
        <v>138.49199999999999</v>
      </c>
      <c r="K292" s="10"/>
      <c r="V292" s="136"/>
      <c r="W292" s="136"/>
    </row>
    <row r="293" spans="1:23" ht="28.5" x14ac:dyDescent="0.25">
      <c r="A293">
        <v>144</v>
      </c>
      <c r="B293" s="37" t="s">
        <v>409</v>
      </c>
      <c r="C293" s="32" t="s">
        <v>16</v>
      </c>
      <c r="D293" s="40" t="s">
        <v>145</v>
      </c>
      <c r="E293" s="33">
        <v>1.8919999999999999</v>
      </c>
      <c r="F293" s="120">
        <v>50</v>
      </c>
      <c r="G293" s="140">
        <f t="shared" si="15"/>
        <v>94.6</v>
      </c>
      <c r="H293" s="36">
        <f t="shared" si="16"/>
        <v>113.52</v>
      </c>
      <c r="I293" s="82">
        <f t="shared" si="17"/>
        <v>113.52</v>
      </c>
      <c r="K293" s="10"/>
      <c r="V293" s="136"/>
      <c r="W293" s="136"/>
    </row>
    <row r="294" spans="1:23" ht="42.75" x14ac:dyDescent="0.25">
      <c r="A294">
        <v>145</v>
      </c>
      <c r="B294" s="37" t="s">
        <v>410</v>
      </c>
      <c r="C294" s="32" t="s">
        <v>16</v>
      </c>
      <c r="D294" s="40" t="s">
        <v>145</v>
      </c>
      <c r="E294" s="33">
        <v>1.8919999999999999</v>
      </c>
      <c r="F294" s="120">
        <v>10</v>
      </c>
      <c r="G294" s="140">
        <f t="shared" si="15"/>
        <v>18.920000000000002</v>
      </c>
      <c r="H294" s="36">
        <f t="shared" si="16"/>
        <v>22.704000000000001</v>
      </c>
      <c r="I294" s="82">
        <f t="shared" si="17"/>
        <v>22.704000000000001</v>
      </c>
      <c r="K294" s="10"/>
      <c r="V294" s="136"/>
      <c r="W294" s="136"/>
    </row>
    <row r="295" spans="1:23" ht="28.5" x14ac:dyDescent="0.25">
      <c r="A295">
        <v>146</v>
      </c>
      <c r="B295" s="37" t="s">
        <v>411</v>
      </c>
      <c r="C295" s="32" t="s">
        <v>16</v>
      </c>
      <c r="D295" s="40" t="s">
        <v>151</v>
      </c>
      <c r="E295" s="33">
        <v>7.5679999999999996</v>
      </c>
      <c r="F295" s="120">
        <v>5.5</v>
      </c>
      <c r="G295" s="140">
        <f t="shared" si="15"/>
        <v>41.62</v>
      </c>
      <c r="H295" s="36">
        <f t="shared" si="16"/>
        <v>49.943999999999996</v>
      </c>
      <c r="I295" s="82">
        <f t="shared" si="17"/>
        <v>49.943999999999996</v>
      </c>
      <c r="K295" s="10"/>
      <c r="V295" s="136"/>
      <c r="W295" s="136"/>
    </row>
    <row r="296" spans="1:23" ht="42.75" x14ac:dyDescent="0.25">
      <c r="A296">
        <v>147</v>
      </c>
      <c r="B296" s="37" t="s">
        <v>412</v>
      </c>
      <c r="C296" s="32" t="s">
        <v>16</v>
      </c>
      <c r="D296" s="40" t="s">
        <v>176</v>
      </c>
      <c r="E296" s="33">
        <v>5.12</v>
      </c>
      <c r="F296" s="120">
        <v>32.5</v>
      </c>
      <c r="G296" s="140">
        <f t="shared" si="15"/>
        <v>166.4</v>
      </c>
      <c r="H296" s="36">
        <f t="shared" si="16"/>
        <v>199.68</v>
      </c>
      <c r="I296" s="82">
        <f t="shared" si="17"/>
        <v>199.68</v>
      </c>
      <c r="K296" s="10"/>
      <c r="V296" s="136"/>
      <c r="W296" s="136"/>
    </row>
    <row r="297" spans="1:23" ht="42.75" x14ac:dyDescent="0.25">
      <c r="A297">
        <v>148</v>
      </c>
      <c r="B297" s="37" t="s">
        <v>413</v>
      </c>
      <c r="C297" s="32" t="s">
        <v>16</v>
      </c>
      <c r="D297" s="40" t="s">
        <v>145</v>
      </c>
      <c r="E297" s="33">
        <v>3.0270000000000001</v>
      </c>
      <c r="F297" s="120">
        <v>38.75</v>
      </c>
      <c r="G297" s="140">
        <f t="shared" si="15"/>
        <v>117.3</v>
      </c>
      <c r="H297" s="36">
        <f t="shared" si="16"/>
        <v>140.76</v>
      </c>
      <c r="I297" s="82">
        <f t="shared" si="17"/>
        <v>140.76</v>
      </c>
      <c r="K297" s="10"/>
      <c r="V297" s="136"/>
      <c r="W297" s="136"/>
    </row>
    <row r="298" spans="1:23" ht="42.75" x14ac:dyDescent="0.25">
      <c r="A298">
        <v>149</v>
      </c>
      <c r="B298" s="37" t="s">
        <v>414</v>
      </c>
      <c r="C298" s="32" t="s">
        <v>16</v>
      </c>
      <c r="D298" s="40" t="s">
        <v>145</v>
      </c>
      <c r="E298" s="33">
        <v>3.33</v>
      </c>
      <c r="F298" s="120">
        <v>88</v>
      </c>
      <c r="G298" s="140">
        <f t="shared" si="15"/>
        <v>293.04000000000002</v>
      </c>
      <c r="H298" s="36">
        <f t="shared" si="16"/>
        <v>351.64800000000002</v>
      </c>
      <c r="I298" s="82">
        <f t="shared" si="17"/>
        <v>351.64800000000002</v>
      </c>
      <c r="K298" s="10"/>
      <c r="V298" s="136"/>
      <c r="W298" s="136"/>
    </row>
    <row r="299" spans="1:23" ht="28.5" x14ac:dyDescent="0.25">
      <c r="A299">
        <v>150</v>
      </c>
      <c r="B299" s="37" t="s">
        <v>415</v>
      </c>
      <c r="C299" s="32" t="s">
        <v>16</v>
      </c>
      <c r="D299" s="40" t="s">
        <v>161</v>
      </c>
      <c r="E299" s="33">
        <v>5.3999999999999999E-2</v>
      </c>
      <c r="F299" s="120">
        <v>1725</v>
      </c>
      <c r="G299" s="140">
        <f t="shared" si="15"/>
        <v>93.15</v>
      </c>
      <c r="H299" s="36">
        <f t="shared" si="16"/>
        <v>111.78</v>
      </c>
      <c r="I299" s="82">
        <f t="shared" si="17"/>
        <v>111.78</v>
      </c>
      <c r="K299" s="10"/>
      <c r="V299" s="136"/>
      <c r="W299" s="136"/>
    </row>
    <row r="300" spans="1:23" ht="57" x14ac:dyDescent="0.25">
      <c r="A300">
        <v>151</v>
      </c>
      <c r="B300" s="37" t="s">
        <v>416</v>
      </c>
      <c r="C300" s="32" t="s">
        <v>16</v>
      </c>
      <c r="D300" s="40" t="s">
        <v>151</v>
      </c>
      <c r="E300" s="33">
        <v>4</v>
      </c>
      <c r="F300" s="120">
        <v>24.5</v>
      </c>
      <c r="G300" s="140">
        <f t="shared" si="15"/>
        <v>98</v>
      </c>
      <c r="H300" s="36">
        <f t="shared" si="16"/>
        <v>117.6</v>
      </c>
      <c r="I300" s="82">
        <f t="shared" si="17"/>
        <v>117.6</v>
      </c>
      <c r="K300" s="10"/>
      <c r="V300" s="136"/>
      <c r="W300" s="136"/>
    </row>
    <row r="301" spans="1:23" ht="57" x14ac:dyDescent="0.25">
      <c r="A301">
        <v>152</v>
      </c>
      <c r="B301" s="37" t="s">
        <v>417</v>
      </c>
      <c r="C301" s="32" t="s">
        <v>16</v>
      </c>
      <c r="D301" s="40" t="s">
        <v>151</v>
      </c>
      <c r="E301" s="33">
        <v>4</v>
      </c>
      <c r="F301" s="120">
        <v>4.25</v>
      </c>
      <c r="G301" s="140">
        <f t="shared" si="15"/>
        <v>17</v>
      </c>
      <c r="H301" s="36">
        <f t="shared" si="16"/>
        <v>20.399999999999999</v>
      </c>
      <c r="I301" s="82">
        <f t="shared" si="17"/>
        <v>20.399999999999999</v>
      </c>
      <c r="K301" s="10"/>
      <c r="V301" s="136"/>
      <c r="W301" s="136"/>
    </row>
    <row r="302" spans="1:23" ht="42.75" x14ac:dyDescent="0.25">
      <c r="A302">
        <v>153</v>
      </c>
      <c r="B302" s="37" t="s">
        <v>418</v>
      </c>
      <c r="C302" s="32" t="s">
        <v>16</v>
      </c>
      <c r="D302" s="40" t="s">
        <v>151</v>
      </c>
      <c r="E302" s="33">
        <v>7.5679999999999996</v>
      </c>
      <c r="F302" s="120">
        <v>1</v>
      </c>
      <c r="G302" s="140">
        <f t="shared" si="15"/>
        <v>7.57</v>
      </c>
      <c r="H302" s="36">
        <f t="shared" si="16"/>
        <v>9.0839999999999996</v>
      </c>
      <c r="I302" s="82">
        <f t="shared" si="17"/>
        <v>9.0839999999999996</v>
      </c>
      <c r="K302" s="10"/>
      <c r="V302" s="136"/>
      <c r="W302" s="136"/>
    </row>
    <row r="303" spans="1:23" x14ac:dyDescent="0.25">
      <c r="A303">
        <v>154</v>
      </c>
      <c r="B303" s="37" t="s">
        <v>419</v>
      </c>
      <c r="C303" s="32" t="s">
        <v>16</v>
      </c>
      <c r="D303" s="40" t="s">
        <v>161</v>
      </c>
      <c r="E303" s="33">
        <v>3.33</v>
      </c>
      <c r="F303" s="120">
        <v>8.25</v>
      </c>
      <c r="G303" s="140">
        <f t="shared" si="15"/>
        <v>27.47</v>
      </c>
      <c r="H303" s="36">
        <f t="shared" si="16"/>
        <v>32.963999999999999</v>
      </c>
      <c r="I303" s="82">
        <f t="shared" si="17"/>
        <v>32.963999999999999</v>
      </c>
      <c r="K303" s="10"/>
      <c r="V303" s="136"/>
      <c r="W303" s="136"/>
    </row>
    <row r="304" spans="1:23" ht="42.75" x14ac:dyDescent="0.25">
      <c r="A304">
        <v>155</v>
      </c>
      <c r="B304" s="37" t="s">
        <v>420</v>
      </c>
      <c r="C304" s="32" t="s">
        <v>16</v>
      </c>
      <c r="D304" s="40" t="s">
        <v>151</v>
      </c>
      <c r="E304" s="33">
        <v>7.5679999999999996</v>
      </c>
      <c r="F304" s="120">
        <v>13.25</v>
      </c>
      <c r="G304" s="140">
        <f t="shared" si="15"/>
        <v>100.28</v>
      </c>
      <c r="H304" s="36">
        <f t="shared" si="16"/>
        <v>120.336</v>
      </c>
      <c r="I304" s="82">
        <f t="shared" si="17"/>
        <v>120.336</v>
      </c>
      <c r="K304" s="10"/>
      <c r="V304" s="136"/>
      <c r="W304" s="136"/>
    </row>
    <row r="305" spans="1:23" ht="42.75" x14ac:dyDescent="0.25">
      <c r="A305">
        <v>156</v>
      </c>
      <c r="B305" s="37" t="s">
        <v>421</v>
      </c>
      <c r="C305" s="32" t="s">
        <v>16</v>
      </c>
      <c r="D305" s="40" t="s">
        <v>151</v>
      </c>
      <c r="E305" s="33">
        <v>8.3249999999999993</v>
      </c>
      <c r="F305" s="120">
        <v>28.75</v>
      </c>
      <c r="G305" s="140">
        <f t="shared" si="15"/>
        <v>239.34</v>
      </c>
      <c r="H305" s="36">
        <f t="shared" si="16"/>
        <v>287.20799999999997</v>
      </c>
      <c r="I305" s="82">
        <f t="shared" si="17"/>
        <v>287.20799999999997</v>
      </c>
      <c r="K305" s="10"/>
      <c r="V305" s="136"/>
      <c r="W305" s="136"/>
    </row>
    <row r="306" spans="1:23" ht="42.75" x14ac:dyDescent="0.25">
      <c r="A306">
        <v>157</v>
      </c>
      <c r="B306" s="37" t="s">
        <v>422</v>
      </c>
      <c r="C306" s="32" t="s">
        <v>16</v>
      </c>
      <c r="D306" s="40" t="s">
        <v>176</v>
      </c>
      <c r="E306" s="33">
        <v>76.465000000000003</v>
      </c>
      <c r="F306" s="120">
        <v>42.25</v>
      </c>
      <c r="G306" s="140">
        <f t="shared" si="15"/>
        <v>3230.65</v>
      </c>
      <c r="H306" s="36">
        <f t="shared" si="16"/>
        <v>3876.7799999999997</v>
      </c>
      <c r="I306" s="82">
        <f t="shared" si="17"/>
        <v>3876.7799999999997</v>
      </c>
      <c r="K306" s="10"/>
      <c r="V306" s="136"/>
      <c r="W306" s="136"/>
    </row>
    <row r="307" spans="1:23" ht="28.5" x14ac:dyDescent="0.25">
      <c r="A307">
        <v>158</v>
      </c>
      <c r="B307" s="37" t="s">
        <v>423</v>
      </c>
      <c r="C307" s="32" t="s">
        <v>16</v>
      </c>
      <c r="D307" s="40" t="s">
        <v>151</v>
      </c>
      <c r="E307" s="33">
        <v>38.232999999999997</v>
      </c>
      <c r="F307" s="120">
        <v>9.25</v>
      </c>
      <c r="G307" s="140">
        <f t="shared" si="15"/>
        <v>353.66</v>
      </c>
      <c r="H307" s="36">
        <f t="shared" si="16"/>
        <v>424.392</v>
      </c>
      <c r="I307" s="82">
        <f t="shared" si="17"/>
        <v>424.392</v>
      </c>
      <c r="K307" s="10"/>
      <c r="V307" s="136"/>
      <c r="W307" s="136"/>
    </row>
    <row r="308" spans="1:23" ht="42.75" x14ac:dyDescent="0.25">
      <c r="A308">
        <v>159</v>
      </c>
      <c r="B308" s="37" t="s">
        <v>424</v>
      </c>
      <c r="C308" s="32" t="s">
        <v>16</v>
      </c>
      <c r="D308" s="40" t="s">
        <v>151</v>
      </c>
      <c r="E308" s="33">
        <v>38.232999999999997</v>
      </c>
      <c r="F308" s="120">
        <v>27.5</v>
      </c>
      <c r="G308" s="140">
        <f t="shared" si="15"/>
        <v>1051.4100000000001</v>
      </c>
      <c r="H308" s="36">
        <f t="shared" si="16"/>
        <v>1261.692</v>
      </c>
      <c r="I308" s="82">
        <f t="shared" si="17"/>
        <v>1261.692</v>
      </c>
      <c r="K308" s="10"/>
      <c r="V308" s="136"/>
      <c r="W308" s="136"/>
    </row>
    <row r="309" spans="1:23" ht="42.75" x14ac:dyDescent="0.25">
      <c r="A309">
        <v>160</v>
      </c>
      <c r="B309" s="37" t="s">
        <v>425</v>
      </c>
      <c r="C309" s="32" t="s">
        <v>16</v>
      </c>
      <c r="D309" s="40" t="s">
        <v>426</v>
      </c>
      <c r="E309" s="33">
        <v>42840</v>
      </c>
      <c r="F309" s="120">
        <v>0.38</v>
      </c>
      <c r="G309" s="140">
        <f t="shared" si="15"/>
        <v>16279.2</v>
      </c>
      <c r="H309" s="36">
        <f t="shared" si="16"/>
        <v>19535.04</v>
      </c>
      <c r="I309" s="82">
        <f t="shared" si="17"/>
        <v>19535.04</v>
      </c>
      <c r="K309" s="10"/>
      <c r="V309" s="136"/>
      <c r="W309" s="136"/>
    </row>
    <row r="310" spans="1:23" ht="57" x14ac:dyDescent="0.25">
      <c r="A310">
        <v>161</v>
      </c>
      <c r="B310" s="37" t="s">
        <v>427</v>
      </c>
      <c r="C310" s="32" t="s">
        <v>16</v>
      </c>
      <c r="D310" s="40" t="s">
        <v>151</v>
      </c>
      <c r="E310" s="33">
        <v>38.232999999999997</v>
      </c>
      <c r="F310" s="120">
        <v>4.25</v>
      </c>
      <c r="G310" s="140">
        <f t="shared" si="15"/>
        <v>162.49</v>
      </c>
      <c r="H310" s="36">
        <f t="shared" si="16"/>
        <v>194.988</v>
      </c>
      <c r="I310" s="82">
        <f t="shared" si="17"/>
        <v>194.988</v>
      </c>
      <c r="K310" s="10"/>
      <c r="V310" s="136"/>
      <c r="W310" s="136"/>
    </row>
    <row r="311" spans="1:23" ht="16.5" customHeight="1" thickBot="1" x14ac:dyDescent="0.3">
      <c r="B311" s="158" t="s">
        <v>30</v>
      </c>
      <c r="C311" s="159"/>
      <c r="D311" s="159"/>
      <c r="E311" s="159"/>
      <c r="F311" s="159"/>
      <c r="G311" s="38">
        <f>SUM(G150:G310)</f>
        <v>140642.41000000003</v>
      </c>
      <c r="H311" s="38">
        <f>SUM(H150:H310)</f>
        <v>168770.89200000002</v>
      </c>
      <c r="I311" s="109">
        <f>SUM(I150:I310)</f>
        <v>168770.89200000002</v>
      </c>
      <c r="K311" s="10"/>
    </row>
    <row r="312" spans="1:23" ht="16.5" thickBot="1" x14ac:dyDescent="0.3">
      <c r="B312" s="154" t="s">
        <v>33</v>
      </c>
      <c r="C312" s="155"/>
      <c r="D312" s="155"/>
      <c r="E312" s="155"/>
      <c r="F312" s="155"/>
      <c r="G312" s="71">
        <f>G80+G103+G147+G311</f>
        <v>259552.79</v>
      </c>
      <c r="H312" s="71">
        <f>H80+H103+H147+H311</f>
        <v>311463.348</v>
      </c>
      <c r="I312" s="71">
        <f>I80+I103+I147+I311</f>
        <v>311463.348</v>
      </c>
      <c r="K312" s="10" t="s">
        <v>48</v>
      </c>
    </row>
    <row r="313" spans="1:23" ht="18.75" customHeight="1" thickBot="1" x14ac:dyDescent="0.3">
      <c r="B313" s="44"/>
      <c r="C313" s="44"/>
      <c r="D313" s="44"/>
      <c r="E313" s="44"/>
      <c r="F313" s="121"/>
      <c r="G313" s="45"/>
      <c r="H313" s="45"/>
      <c r="I313" s="45"/>
      <c r="K313" s="10" t="s">
        <v>53</v>
      </c>
    </row>
    <row r="314" spans="1:23" s="4" customFormat="1" ht="24" customHeight="1" x14ac:dyDescent="0.25">
      <c r="B314" s="143" t="s">
        <v>7</v>
      </c>
      <c r="C314" s="144"/>
      <c r="D314" s="144"/>
      <c r="E314" s="144"/>
      <c r="F314" s="144"/>
      <c r="G314" s="144"/>
      <c r="H314" s="144"/>
      <c r="I314" s="144"/>
      <c r="K314" s="10" t="s">
        <v>51</v>
      </c>
    </row>
    <row r="315" spans="1:23" ht="62.25" customHeight="1" x14ac:dyDescent="0.25">
      <c r="B315" s="75" t="s">
        <v>3</v>
      </c>
      <c r="C315" s="34" t="s">
        <v>6</v>
      </c>
      <c r="D315" s="34" t="s">
        <v>4</v>
      </c>
      <c r="E315" s="34" t="s">
        <v>5</v>
      </c>
      <c r="F315" s="118" t="s">
        <v>50</v>
      </c>
      <c r="G315" s="146" t="s">
        <v>42</v>
      </c>
      <c r="H315" s="147"/>
      <c r="I315" s="148"/>
    </row>
    <row r="316" spans="1:23" ht="29.25" x14ac:dyDescent="0.25">
      <c r="B316" s="37" t="s">
        <v>127</v>
      </c>
      <c r="C316" s="39" t="s">
        <v>17</v>
      </c>
      <c r="D316" s="40" t="s">
        <v>31</v>
      </c>
      <c r="E316" s="6">
        <v>450</v>
      </c>
      <c r="F316" s="122">
        <v>10.9</v>
      </c>
      <c r="G316" s="149">
        <f t="shared" ref="G316" si="18">(E316*F316)*(1-($C$11))</f>
        <v>4905</v>
      </c>
      <c r="H316" s="150"/>
      <c r="I316" s="151"/>
      <c r="J316" s="31"/>
      <c r="K316" s="10" t="s">
        <v>59</v>
      </c>
    </row>
    <row r="317" spans="1:23" ht="16.5" thickBot="1" x14ac:dyDescent="0.3">
      <c r="B317" s="173" t="s">
        <v>34</v>
      </c>
      <c r="C317" s="174"/>
      <c r="D317" s="174"/>
      <c r="E317" s="174"/>
      <c r="F317" s="174"/>
      <c r="G317" s="170">
        <f>SUM(G316:G316)</f>
        <v>4905</v>
      </c>
      <c r="H317" s="171"/>
      <c r="I317" s="172"/>
      <c r="K317" s="10" t="s">
        <v>56</v>
      </c>
    </row>
    <row r="318" spans="1:23" ht="19.5" customHeight="1" thickBot="1" x14ac:dyDescent="0.3">
      <c r="B318" s="152" t="s">
        <v>41</v>
      </c>
      <c r="C318" s="153"/>
      <c r="D318" s="153"/>
      <c r="E318" s="153"/>
      <c r="F318" s="153"/>
      <c r="G318" s="67">
        <f>G312+G317</f>
        <v>264457.79000000004</v>
      </c>
      <c r="H318" s="67">
        <f>H312+H317</f>
        <v>311463.348</v>
      </c>
      <c r="I318" s="67">
        <f>I312+G317</f>
        <v>316368.348</v>
      </c>
      <c r="K318" s="10" t="s">
        <v>58</v>
      </c>
    </row>
    <row r="319" spans="1:23" x14ac:dyDescent="0.25">
      <c r="B319" s="2"/>
      <c r="C319" s="2"/>
      <c r="D319" s="28"/>
      <c r="E319" s="7"/>
      <c r="F319" s="123"/>
      <c r="G319" s="133"/>
      <c r="H319" s="133"/>
      <c r="I319" s="7"/>
      <c r="K319" s="23" t="s">
        <v>47</v>
      </c>
    </row>
    <row r="320" spans="1:23" x14ac:dyDescent="0.25">
      <c r="B320" s="175" t="s">
        <v>39</v>
      </c>
      <c r="C320" s="176"/>
      <c r="D320" s="176"/>
      <c r="E320" s="176"/>
      <c r="F320" s="176"/>
      <c r="G320" s="176"/>
      <c r="H320" s="176"/>
      <c r="I320" s="176"/>
      <c r="K320" s="23" t="s">
        <v>114</v>
      </c>
    </row>
    <row r="321" spans="2:9" ht="78.75" customHeight="1" x14ac:dyDescent="0.25">
      <c r="B321" s="342" t="s">
        <v>112</v>
      </c>
      <c r="C321" s="342"/>
      <c r="D321" s="342"/>
      <c r="E321" s="342"/>
      <c r="F321" s="342"/>
      <c r="G321" s="342"/>
      <c r="H321" s="342"/>
      <c r="I321" s="342"/>
    </row>
    <row r="322" spans="2:9" ht="46.5" customHeight="1" x14ac:dyDescent="0.25">
      <c r="B322" s="142" t="s">
        <v>143</v>
      </c>
      <c r="C322" s="142"/>
      <c r="D322" s="142"/>
      <c r="E322" s="142"/>
      <c r="F322" s="142"/>
      <c r="G322" s="142"/>
      <c r="H322" s="142"/>
      <c r="I322" s="142"/>
    </row>
    <row r="323" spans="2:9" ht="74.25" customHeight="1" x14ac:dyDescent="0.25">
      <c r="B323" s="145" t="s">
        <v>132</v>
      </c>
      <c r="C323" s="145"/>
      <c r="D323" s="145"/>
      <c r="E323" s="145"/>
      <c r="F323" s="145"/>
      <c r="G323" s="145"/>
      <c r="H323" s="145"/>
      <c r="I323" s="145"/>
    </row>
    <row r="324" spans="2:9" ht="90.75" customHeight="1" x14ac:dyDescent="0.25">
      <c r="B324" s="145" t="s">
        <v>133</v>
      </c>
      <c r="C324" s="145"/>
      <c r="D324" s="145"/>
      <c r="E324" s="145"/>
      <c r="F324" s="145"/>
      <c r="G324" s="145"/>
      <c r="H324" s="145"/>
      <c r="I324" s="145"/>
    </row>
    <row r="325" spans="2:9" ht="75" customHeight="1" x14ac:dyDescent="0.25">
      <c r="B325" s="145" t="s">
        <v>134</v>
      </c>
      <c r="C325" s="145"/>
      <c r="D325" s="145"/>
      <c r="E325" s="145"/>
      <c r="F325" s="145"/>
      <c r="G325" s="145"/>
      <c r="H325" s="145"/>
      <c r="I325" s="145"/>
    </row>
    <row r="326" spans="2:9" ht="36" customHeight="1" x14ac:dyDescent="0.25">
      <c r="B326" s="142" t="s">
        <v>135</v>
      </c>
      <c r="C326" s="142"/>
      <c r="D326" s="142"/>
      <c r="E326" s="142"/>
      <c r="F326" s="142"/>
      <c r="G326" s="142"/>
      <c r="H326" s="142"/>
      <c r="I326" s="142"/>
    </row>
    <row r="327" spans="2:9" ht="34.5" customHeight="1" x14ac:dyDescent="0.25">
      <c r="B327" s="142" t="s">
        <v>136</v>
      </c>
      <c r="C327" s="142"/>
      <c r="D327" s="142"/>
      <c r="E327" s="142"/>
      <c r="F327" s="142"/>
      <c r="G327" s="142"/>
      <c r="H327" s="142"/>
      <c r="I327" s="142"/>
    </row>
    <row r="328" spans="2:9" ht="46.5" customHeight="1" x14ac:dyDescent="0.25">
      <c r="B328" s="145" t="s">
        <v>137</v>
      </c>
      <c r="C328" s="145"/>
      <c r="D328" s="145"/>
      <c r="E328" s="145"/>
      <c r="F328" s="145"/>
      <c r="G328" s="145"/>
      <c r="H328" s="145"/>
      <c r="I328" s="145"/>
    </row>
    <row r="329" spans="2:9" ht="32.25" customHeight="1" x14ac:dyDescent="0.25">
      <c r="B329" s="141" t="s">
        <v>138</v>
      </c>
      <c r="C329" s="141"/>
      <c r="D329" s="141"/>
      <c r="E329" s="141"/>
      <c r="F329" s="141"/>
      <c r="G329" s="141"/>
      <c r="H329" s="141"/>
      <c r="I329" s="141"/>
    </row>
    <row r="330" spans="2:9" x14ac:dyDescent="0.25">
      <c r="B330" s="2"/>
      <c r="C330" s="2"/>
      <c r="D330" s="28"/>
      <c r="E330" s="7"/>
      <c r="F330" s="123"/>
      <c r="G330" s="133"/>
      <c r="H330" s="133"/>
      <c r="I330" s="7"/>
    </row>
    <row r="331" spans="2:9" ht="15" customHeight="1" x14ac:dyDescent="0.25"/>
    <row r="332" spans="2:9" x14ac:dyDescent="0.25">
      <c r="B332" s="30"/>
      <c r="C332" s="30"/>
      <c r="D332" s="30"/>
      <c r="E332" s="30"/>
      <c r="F332" s="124"/>
      <c r="G332" s="134"/>
      <c r="H332" s="134"/>
      <c r="I332" s="30"/>
    </row>
    <row r="333" spans="2:9" x14ac:dyDescent="0.25">
      <c r="B333" s="3"/>
      <c r="C333" s="3"/>
      <c r="D333" s="29"/>
      <c r="E333" s="8"/>
      <c r="F333" s="125"/>
      <c r="G333" s="135"/>
      <c r="H333" s="135"/>
      <c r="I333" s="8"/>
    </row>
  </sheetData>
  <sheetProtection formatCells="0" formatColumns="0" autoFilter="0" pivotTables="0"/>
  <protectedRanges>
    <protectedRange sqref="E16:F79 E147 E103 E80" name="Rozsah2"/>
    <protectedRange sqref="D16:D80 D103 D147" name="Rozsah1"/>
    <protectedRange sqref="B83:C102" name="Rozsah3_10_1"/>
  </protectedRanges>
  <mergeCells count="30">
    <mergeCell ref="B324:I324"/>
    <mergeCell ref="B323:I323"/>
    <mergeCell ref="B322:I322"/>
    <mergeCell ref="B317:F317"/>
    <mergeCell ref="B320:I320"/>
    <mergeCell ref="B312:F312"/>
    <mergeCell ref="B148:I148"/>
    <mergeCell ref="B311:F311"/>
    <mergeCell ref="H2:I2"/>
    <mergeCell ref="B80:F80"/>
    <mergeCell ref="B104:I104"/>
    <mergeCell ref="C9:I9"/>
    <mergeCell ref="C10:I10"/>
    <mergeCell ref="B7:I7"/>
    <mergeCell ref="B14:I14"/>
    <mergeCell ref="B103:F103"/>
    <mergeCell ref="B147:F147"/>
    <mergeCell ref="B81:I81"/>
    <mergeCell ref="B13:I13"/>
    <mergeCell ref="B329:I329"/>
    <mergeCell ref="B326:I326"/>
    <mergeCell ref="B314:I314"/>
    <mergeCell ref="B328:I328"/>
    <mergeCell ref="G315:I315"/>
    <mergeCell ref="G316:I316"/>
    <mergeCell ref="B321:I321"/>
    <mergeCell ref="B325:I325"/>
    <mergeCell ref="B318:F318"/>
    <mergeCell ref="B327:I327"/>
    <mergeCell ref="G317:I317"/>
  </mergeCells>
  <dataValidations xWindow="1350" yWindow="920" count="3">
    <dataValidation allowBlank="1" showInputMessage="1" showErrorMessage="1" prompt="V prípade potreby uveďte ďalšie typy výdavkov" sqref="B83:B102"/>
    <dataValidation allowBlank="1" showInputMessage="1" showErrorMessage="1" prompt="Rešpektujte stanovené finančné limity na externý manažment projektu, ktoré sú uvedené v Prílohe č. 2 Príručky k oprávnenosti výdavkov - Finančné a percentuálne limity." sqref="F316"/>
    <dataValidation type="list" allowBlank="1" showInputMessage="1" showErrorMessage="1" prompt="Z roletového menu vyberte príslušnú skupinu oprávnených výdavkov v súlade s prílohou výzvy č. 4 - Zoznam skupín oprávnených výdavkov a stanovené hodnoty benchmarkov_x000a_" sqref="C83:C102">
      <formula1>$J$19:$J$84</formula1>
    </dataValidation>
  </dataValidations>
  <pageMargins left="0.70866141732283472" right="0.70866141732283472" top="0.74803149606299213" bottom="0.74803149606299213" header="0.31496062992125984" footer="0.31496062992125984"/>
  <pageSetup paperSize="9" scale="52" orientation="landscape" r:id="rId1"/>
  <rowBreaks count="1" manualBreakCount="1">
    <brk id="312"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I63"/>
  <sheetViews>
    <sheetView view="pageBreakPreview" topLeftCell="A43" zoomScale="85" zoomScaleNormal="90" zoomScaleSheetLayoutView="85" workbookViewId="0">
      <selection activeCell="A56" sqref="A56:E56"/>
    </sheetView>
  </sheetViews>
  <sheetFormatPr defaultRowHeight="15" x14ac:dyDescent="0.25"/>
  <cols>
    <col min="1" max="1" width="45.42578125" customWidth="1"/>
    <col min="2" max="2" width="19" customWidth="1"/>
    <col min="3" max="3" width="20.140625" customWidth="1"/>
    <col min="4" max="4" width="12.7109375" customWidth="1"/>
    <col min="5" max="5" width="57.42578125" customWidth="1"/>
    <col min="6" max="6" width="9.140625" customWidth="1"/>
    <col min="7" max="7" width="9.140625" hidden="1" customWidth="1"/>
    <col min="8" max="8" width="48.140625" customWidth="1"/>
    <col min="9" max="12" width="9.140625" customWidth="1"/>
  </cols>
  <sheetData>
    <row r="2" spans="1:5" x14ac:dyDescent="0.25">
      <c r="A2" s="216" t="s">
        <v>45</v>
      </c>
      <c r="B2" s="216"/>
      <c r="C2" s="216"/>
      <c r="D2" s="216"/>
      <c r="E2" s="216"/>
    </row>
    <row r="3" spans="1:5" x14ac:dyDescent="0.25">
      <c r="A3" s="56"/>
      <c r="B3" s="56"/>
      <c r="C3" s="56"/>
      <c r="D3" s="56"/>
      <c r="E3" s="56"/>
    </row>
    <row r="4" spans="1:5" x14ac:dyDescent="0.25">
      <c r="A4" s="56"/>
      <c r="B4" s="56"/>
      <c r="C4" s="56"/>
      <c r="D4" s="56"/>
      <c r="E4" s="56"/>
    </row>
    <row r="5" spans="1:5" x14ac:dyDescent="0.25">
      <c r="A5" s="56"/>
      <c r="B5" s="56"/>
      <c r="C5" s="56"/>
      <c r="D5" s="56"/>
      <c r="E5" s="56"/>
    </row>
    <row r="8" spans="1:5" x14ac:dyDescent="0.25">
      <c r="A8" s="42"/>
      <c r="B8" s="41"/>
      <c r="C8" s="41"/>
      <c r="D8" s="41"/>
    </row>
    <row r="9" spans="1:5" ht="20.25" x14ac:dyDescent="0.25">
      <c r="A9" s="217" t="s">
        <v>76</v>
      </c>
      <c r="B9" s="217"/>
      <c r="C9" s="217"/>
      <c r="D9" s="217"/>
      <c r="E9" s="217"/>
    </row>
    <row r="10" spans="1:5" ht="20.25" x14ac:dyDescent="0.25">
      <c r="A10" s="221" t="s">
        <v>71</v>
      </c>
      <c r="B10" s="221"/>
      <c r="C10" s="221"/>
      <c r="D10" s="221"/>
      <c r="E10" s="221"/>
    </row>
    <row r="11" spans="1:5" ht="15" customHeight="1" x14ac:dyDescent="0.25">
      <c r="A11" s="218"/>
      <c r="B11" s="218"/>
      <c r="C11" s="218"/>
      <c r="D11" s="218"/>
      <c r="E11" s="218"/>
    </row>
    <row r="12" spans="1:5" ht="20.25" customHeight="1" x14ac:dyDescent="0.25">
      <c r="A12" s="51" t="s">
        <v>0</v>
      </c>
      <c r="B12" s="219" t="s">
        <v>431</v>
      </c>
      <c r="C12" s="219"/>
      <c r="D12" s="219"/>
      <c r="E12" s="219"/>
    </row>
    <row r="13" spans="1:5" ht="20.25" customHeight="1" x14ac:dyDescent="0.25">
      <c r="A13" s="50" t="s">
        <v>1</v>
      </c>
      <c r="B13" s="220" t="s">
        <v>432</v>
      </c>
      <c r="C13" s="220"/>
      <c r="D13" s="220"/>
      <c r="E13" s="220"/>
    </row>
    <row r="14" spans="1:5" x14ac:dyDescent="0.25">
      <c r="A14" s="2"/>
      <c r="B14" s="2"/>
      <c r="C14" s="2"/>
      <c r="D14" s="2"/>
      <c r="E14" s="2"/>
    </row>
    <row r="15" spans="1:5" ht="23.25" customHeight="1" thickBot="1" x14ac:dyDescent="0.3">
      <c r="A15" s="200" t="s">
        <v>130</v>
      </c>
      <c r="B15" s="200"/>
      <c r="C15" s="200"/>
      <c r="D15" s="200"/>
      <c r="E15" s="200"/>
    </row>
    <row r="16" spans="1:5" x14ac:dyDescent="0.25">
      <c r="A16" s="201" t="s">
        <v>28</v>
      </c>
      <c r="B16" s="207" t="s">
        <v>76</v>
      </c>
      <c r="C16" s="208"/>
      <c r="D16" s="209"/>
      <c r="E16" s="203" t="s">
        <v>63</v>
      </c>
    </row>
    <row r="17" spans="1:9" x14ac:dyDescent="0.25">
      <c r="A17" s="202"/>
      <c r="B17" s="210"/>
      <c r="C17" s="211"/>
      <c r="D17" s="212"/>
      <c r="E17" s="204"/>
    </row>
    <row r="18" spans="1:9" ht="30" customHeight="1" x14ac:dyDescent="0.25">
      <c r="A18" s="54" t="s">
        <v>118</v>
      </c>
      <c r="B18" s="213" t="s">
        <v>140</v>
      </c>
      <c r="C18" s="214"/>
      <c r="D18" s="215"/>
      <c r="E18" s="72" t="s">
        <v>69</v>
      </c>
      <c r="G18" s="60">
        <v>425000</v>
      </c>
      <c r="I18" s="60"/>
    </row>
    <row r="19" spans="1:9" ht="30" customHeight="1" x14ac:dyDescent="0.25">
      <c r="A19" s="55" t="s">
        <v>119</v>
      </c>
      <c r="B19" s="213" t="s">
        <v>141</v>
      </c>
      <c r="C19" s="214"/>
      <c r="D19" s="215"/>
      <c r="E19" s="72" t="s">
        <v>72</v>
      </c>
      <c r="G19" s="60">
        <v>480000</v>
      </c>
      <c r="I19" s="60"/>
    </row>
    <row r="20" spans="1:9" ht="30" customHeight="1" thickBot="1" x14ac:dyDescent="0.3">
      <c r="A20" s="55" t="s">
        <v>120</v>
      </c>
      <c r="B20" s="213" t="s">
        <v>68</v>
      </c>
      <c r="C20" s="214"/>
      <c r="D20" s="215"/>
      <c r="E20" s="72" t="s">
        <v>75</v>
      </c>
      <c r="G20" s="60">
        <v>250000</v>
      </c>
      <c r="I20" s="60"/>
    </row>
    <row r="21" spans="1:9" x14ac:dyDescent="0.25">
      <c r="A21" s="206"/>
      <c r="B21" s="206"/>
      <c r="C21" s="206"/>
      <c r="D21" s="206"/>
      <c r="E21" s="206"/>
    </row>
    <row r="22" spans="1:9" ht="14.25" customHeight="1" thickBot="1" x14ac:dyDescent="0.3">
      <c r="A22" s="205"/>
      <c r="B22" s="205"/>
      <c r="C22" s="205"/>
      <c r="D22" s="205"/>
      <c r="E22" s="205"/>
    </row>
    <row r="23" spans="1:9" ht="53.25" customHeight="1" x14ac:dyDescent="0.25">
      <c r="A23" s="222" t="s">
        <v>121</v>
      </c>
      <c r="B23" s="223"/>
      <c r="C23" s="223"/>
      <c r="D23" s="223"/>
      <c r="E23" s="224"/>
    </row>
    <row r="24" spans="1:9" ht="27" customHeight="1" x14ac:dyDescent="0.25">
      <c r="A24" s="47" t="s">
        <v>28</v>
      </c>
      <c r="B24" s="179" t="str">
        <f>A18</f>
        <v>Zníženie energetickej náročnosti verejných budov – Zateplenie obvodového plášťa</v>
      </c>
      <c r="C24" s="179"/>
      <c r="D24" s="179"/>
      <c r="E24" s="180"/>
    </row>
    <row r="25" spans="1:9" ht="18" customHeight="1" x14ac:dyDescent="0.25">
      <c r="A25" s="73" t="s">
        <v>63</v>
      </c>
      <c r="B25" s="179" t="str">
        <f>E18</f>
        <v>Zateplenie plochy obvodového plášťa</v>
      </c>
      <c r="C25" s="179"/>
      <c r="D25" s="179"/>
      <c r="E25" s="180"/>
    </row>
    <row r="26" spans="1:9" ht="33" customHeight="1" x14ac:dyDescent="0.25">
      <c r="A26" s="48" t="s">
        <v>77</v>
      </c>
      <c r="B26" s="184">
        <v>85</v>
      </c>
      <c r="C26" s="184"/>
      <c r="D26" s="184"/>
      <c r="E26" s="185"/>
    </row>
    <row r="27" spans="1:9" ht="28.5" customHeight="1" x14ac:dyDescent="0.25">
      <c r="A27" s="74" t="s">
        <v>43</v>
      </c>
      <c r="B27" s="186">
        <v>78817.14</v>
      </c>
      <c r="C27" s="187"/>
      <c r="D27" s="187"/>
      <c r="E27" s="188"/>
    </row>
    <row r="28" spans="1:9" ht="32.25" customHeight="1" thickBot="1" x14ac:dyDescent="0.3">
      <c r="A28" s="80" t="s">
        <v>70</v>
      </c>
      <c r="B28" s="189">
        <v>473.55700000000002</v>
      </c>
      <c r="C28" s="189"/>
      <c r="D28" s="189"/>
      <c r="E28" s="190"/>
    </row>
    <row r="29" spans="1:9" ht="50.25" customHeight="1" thickBot="1" x14ac:dyDescent="0.3">
      <c r="A29" s="49" t="s">
        <v>78</v>
      </c>
      <c r="B29" s="191">
        <f>B27/B28</f>
        <v>166.43643742991867</v>
      </c>
      <c r="C29" s="192"/>
      <c r="D29" s="192"/>
      <c r="E29" s="193"/>
    </row>
    <row r="30" spans="1:9" ht="21" customHeight="1" thickBot="1" x14ac:dyDescent="0.35">
      <c r="A30" s="194" t="str">
        <f>IF(B29&gt;B26,"Je potrebné zdôvodniť prekročenie benchmarku !","OK")</f>
        <v>Je potrebné zdôvodniť prekročenie benchmarku !</v>
      </c>
      <c r="B30" s="195"/>
      <c r="C30" s="195"/>
      <c r="D30" s="195"/>
      <c r="E30" s="196"/>
    </row>
    <row r="31" spans="1:9" ht="9" customHeight="1" thickBot="1" x14ac:dyDescent="0.3">
      <c r="B31" s="61"/>
      <c r="C31" s="61"/>
      <c r="D31" s="61"/>
      <c r="E31" s="61"/>
    </row>
    <row r="32" spans="1:9" ht="118.5" customHeight="1" x14ac:dyDescent="0.25">
      <c r="A32" s="197" t="s">
        <v>428</v>
      </c>
      <c r="B32" s="198"/>
      <c r="C32" s="198"/>
      <c r="D32" s="198"/>
      <c r="E32" s="199"/>
    </row>
    <row r="33" spans="1:5" ht="11.25" customHeight="1" x14ac:dyDescent="0.25">
      <c r="A33" s="228"/>
      <c r="B33" s="229"/>
      <c r="C33" s="229"/>
      <c r="D33" s="229"/>
      <c r="E33" s="230"/>
    </row>
    <row r="34" spans="1:5" ht="13.5" customHeight="1" thickBot="1" x14ac:dyDescent="0.3">
      <c r="A34" s="181"/>
      <c r="B34" s="182"/>
      <c r="C34" s="182"/>
      <c r="D34" s="182"/>
      <c r="E34" s="183"/>
    </row>
    <row r="35" spans="1:5" ht="63" customHeight="1" x14ac:dyDescent="0.25">
      <c r="A35" s="222" t="s">
        <v>79</v>
      </c>
      <c r="B35" s="223"/>
      <c r="C35" s="223"/>
      <c r="D35" s="223"/>
      <c r="E35" s="224"/>
    </row>
    <row r="36" spans="1:5" ht="27" customHeight="1" x14ac:dyDescent="0.25">
      <c r="A36" s="47" t="s">
        <v>28</v>
      </c>
      <c r="B36" s="225" t="str">
        <f>A19</f>
        <v xml:space="preserve">Zníženie energetickej náročnosti verejných budov – Zateplenie strešného plášťa </v>
      </c>
      <c r="C36" s="226"/>
      <c r="D36" s="226"/>
      <c r="E36" s="227"/>
    </row>
    <row r="37" spans="1:5" ht="15" customHeight="1" x14ac:dyDescent="0.25">
      <c r="A37" s="73" t="s">
        <v>63</v>
      </c>
      <c r="B37" s="225" t="str">
        <f>E19</f>
        <v xml:space="preserve">Zateplenie plochy strešného plášťa </v>
      </c>
      <c r="C37" s="226"/>
      <c r="D37" s="226"/>
      <c r="E37" s="227"/>
    </row>
    <row r="38" spans="1:5" ht="35.25" customHeight="1" x14ac:dyDescent="0.25">
      <c r="A38" s="48" t="s">
        <v>77</v>
      </c>
      <c r="B38" s="184">
        <v>70</v>
      </c>
      <c r="C38" s="184"/>
      <c r="D38" s="184"/>
      <c r="E38" s="185"/>
    </row>
    <row r="39" spans="1:5" ht="28.5" customHeight="1" x14ac:dyDescent="0.25">
      <c r="A39" s="74" t="s">
        <v>43</v>
      </c>
      <c r="B39" s="186">
        <v>40995.89</v>
      </c>
      <c r="C39" s="187"/>
      <c r="D39" s="187"/>
      <c r="E39" s="188"/>
    </row>
    <row r="40" spans="1:5" ht="33.75" customHeight="1" thickBot="1" x14ac:dyDescent="0.3">
      <c r="A40" s="80" t="s">
        <v>73</v>
      </c>
      <c r="B40" s="189">
        <v>261.553</v>
      </c>
      <c r="C40" s="189"/>
      <c r="D40" s="189"/>
      <c r="E40" s="190"/>
    </row>
    <row r="41" spans="1:5" ht="52.5" customHeight="1" thickBot="1" x14ac:dyDescent="0.3">
      <c r="A41" s="49" t="s">
        <v>78</v>
      </c>
      <c r="B41" s="191">
        <f>B39/B40</f>
        <v>156.74027826100254</v>
      </c>
      <c r="C41" s="192"/>
      <c r="D41" s="192"/>
      <c r="E41" s="193"/>
    </row>
    <row r="42" spans="1:5" ht="21" customHeight="1" thickBot="1" x14ac:dyDescent="0.35">
      <c r="A42" s="194" t="str">
        <f>IF(B41&gt;B38,"Je potrebné zdôvodniť prekročenie benchmarku !","OK")</f>
        <v>Je potrebné zdôvodniť prekročenie benchmarku !</v>
      </c>
      <c r="B42" s="195"/>
      <c r="C42" s="195"/>
      <c r="D42" s="195"/>
      <c r="E42" s="196"/>
    </row>
    <row r="43" spans="1:5" ht="9" customHeight="1" thickBot="1" x14ac:dyDescent="0.3">
      <c r="A43" s="61"/>
      <c r="B43" s="61"/>
      <c r="C43" s="61"/>
      <c r="D43" s="61"/>
      <c r="E43" s="61"/>
    </row>
    <row r="44" spans="1:5" ht="123" customHeight="1" x14ac:dyDescent="0.25">
      <c r="A44" s="232" t="s">
        <v>429</v>
      </c>
      <c r="B44" s="198"/>
      <c r="C44" s="198"/>
      <c r="D44" s="198"/>
      <c r="E44" s="199"/>
    </row>
    <row r="45" spans="1:5" ht="18" customHeight="1" thickBot="1" x14ac:dyDescent="0.3">
      <c r="A45" s="181"/>
      <c r="B45" s="182"/>
      <c r="C45" s="182"/>
      <c r="D45" s="182"/>
      <c r="E45" s="183"/>
    </row>
    <row r="46" spans="1:5" ht="18" customHeight="1" thickBot="1" x14ac:dyDescent="0.3">
      <c r="A46" s="231"/>
      <c r="B46" s="231"/>
      <c r="C46" s="231"/>
      <c r="D46" s="231"/>
      <c r="E46" s="231"/>
    </row>
    <row r="47" spans="1:5" ht="63" customHeight="1" x14ac:dyDescent="0.25">
      <c r="A47" s="222" t="s">
        <v>80</v>
      </c>
      <c r="B47" s="223"/>
      <c r="C47" s="223"/>
      <c r="D47" s="223"/>
      <c r="E47" s="224"/>
    </row>
    <row r="48" spans="1:5" ht="19.5" customHeight="1" x14ac:dyDescent="0.25">
      <c r="A48" s="47" t="s">
        <v>28</v>
      </c>
      <c r="B48" s="179" t="str">
        <f>A20</f>
        <v>Zníženie energetickej náročnosti verejných budov – Výmena otvorových konštrukcií</v>
      </c>
      <c r="C48" s="179"/>
      <c r="D48" s="179"/>
      <c r="E48" s="180"/>
    </row>
    <row r="49" spans="1:9" ht="18.75" customHeight="1" x14ac:dyDescent="0.25">
      <c r="A49" s="73" t="s">
        <v>63</v>
      </c>
      <c r="B49" s="179" t="str">
        <f>E20</f>
        <v>Výmena vonkajšej otvorovej konštrukcie</v>
      </c>
      <c r="C49" s="179"/>
      <c r="D49" s="179"/>
      <c r="E49" s="180"/>
    </row>
    <row r="50" spans="1:9" ht="39" customHeight="1" x14ac:dyDescent="0.25">
      <c r="A50" s="48" t="s">
        <v>77</v>
      </c>
      <c r="B50" s="184">
        <v>350</v>
      </c>
      <c r="C50" s="184"/>
      <c r="D50" s="184"/>
      <c r="E50" s="185"/>
    </row>
    <row r="51" spans="1:9" ht="31.5" customHeight="1" x14ac:dyDescent="0.25">
      <c r="A51" s="74" t="s">
        <v>43</v>
      </c>
      <c r="B51" s="186">
        <v>22879.43</v>
      </c>
      <c r="C51" s="187"/>
      <c r="D51" s="187"/>
      <c r="E51" s="188"/>
    </row>
    <row r="52" spans="1:9" ht="31.5" customHeight="1" thickBot="1" x14ac:dyDescent="0.3">
      <c r="A52" s="80" t="s">
        <v>74</v>
      </c>
      <c r="B52" s="189">
        <v>52.029000000000003</v>
      </c>
      <c r="C52" s="189"/>
      <c r="D52" s="189"/>
      <c r="E52" s="190"/>
    </row>
    <row r="53" spans="1:9" ht="51" thickBot="1" x14ac:dyDescent="0.3">
      <c r="A53" s="49" t="s">
        <v>78</v>
      </c>
      <c r="B53" s="191">
        <f>B51/B52</f>
        <v>439.74379672874738</v>
      </c>
      <c r="C53" s="192"/>
      <c r="D53" s="192"/>
      <c r="E53" s="193"/>
    </row>
    <row r="54" spans="1:9" ht="21" thickBot="1" x14ac:dyDescent="0.35">
      <c r="A54" s="194" t="str">
        <f>IF(B53&gt;B50,"Je potrebné zdôvodniť prekročenie benchmarku !","OK")</f>
        <v>Je potrebné zdôvodniť prekročenie benchmarku !</v>
      </c>
      <c r="B54" s="195"/>
      <c r="C54" s="195"/>
      <c r="D54" s="195"/>
      <c r="E54" s="196"/>
    </row>
    <row r="55" spans="1:9" ht="9" customHeight="1" thickBot="1" x14ac:dyDescent="0.3">
      <c r="A55" s="61"/>
      <c r="B55" s="61"/>
      <c r="C55" s="61"/>
      <c r="D55" s="61"/>
      <c r="E55" s="61"/>
    </row>
    <row r="56" spans="1:9" ht="120" customHeight="1" x14ac:dyDescent="0.25">
      <c r="A56" s="197" t="s">
        <v>430</v>
      </c>
      <c r="B56" s="198"/>
      <c r="C56" s="198"/>
      <c r="D56" s="198"/>
      <c r="E56" s="199"/>
    </row>
    <row r="57" spans="1:9" ht="200.25" customHeight="1" thickBot="1" x14ac:dyDescent="0.3">
      <c r="A57" s="181"/>
      <c r="B57" s="182"/>
      <c r="C57" s="182"/>
      <c r="D57" s="182"/>
      <c r="E57" s="183"/>
    </row>
    <row r="62" spans="1:9" x14ac:dyDescent="0.25">
      <c r="C62" s="62"/>
      <c r="D62" s="178"/>
      <c r="E62" s="178"/>
    </row>
    <row r="63" spans="1:9" x14ac:dyDescent="0.25">
      <c r="A63" s="69" t="s">
        <v>433</v>
      </c>
      <c r="B63" s="69"/>
      <c r="C63" s="69"/>
      <c r="D63" s="177" t="s">
        <v>44</v>
      </c>
      <c r="E63" s="177"/>
      <c r="F63" s="69"/>
      <c r="G63" s="69"/>
      <c r="H63" s="69"/>
      <c r="I63" s="69"/>
    </row>
  </sheetData>
  <mergeCells count="49">
    <mergeCell ref="A47:E47"/>
    <mergeCell ref="A46:E46"/>
    <mergeCell ref="A44:E44"/>
    <mergeCell ref="A45:E45"/>
    <mergeCell ref="B38:E38"/>
    <mergeCell ref="B39:E39"/>
    <mergeCell ref="B40:E40"/>
    <mergeCell ref="B41:E41"/>
    <mergeCell ref="A42:E42"/>
    <mergeCell ref="A34:E34"/>
    <mergeCell ref="A23:E23"/>
    <mergeCell ref="A35:E35"/>
    <mergeCell ref="B36:E36"/>
    <mergeCell ref="B37:E37"/>
    <mergeCell ref="B29:E29"/>
    <mergeCell ref="A30:E30"/>
    <mergeCell ref="A32:E32"/>
    <mergeCell ref="B24:E24"/>
    <mergeCell ref="B27:E27"/>
    <mergeCell ref="B28:E28"/>
    <mergeCell ref="B25:E25"/>
    <mergeCell ref="B26:E26"/>
    <mergeCell ref="A33:E33"/>
    <mergeCell ref="A2:E2"/>
    <mergeCell ref="A9:E9"/>
    <mergeCell ref="A11:E11"/>
    <mergeCell ref="B12:E12"/>
    <mergeCell ref="B13:E13"/>
    <mergeCell ref="A10:E10"/>
    <mergeCell ref="A15:E15"/>
    <mergeCell ref="A16:A17"/>
    <mergeCell ref="E16:E17"/>
    <mergeCell ref="A22:E22"/>
    <mergeCell ref="A21:E21"/>
    <mergeCell ref="B16:D17"/>
    <mergeCell ref="B20:D20"/>
    <mergeCell ref="B19:D19"/>
    <mergeCell ref="B18:D18"/>
    <mergeCell ref="D63:E63"/>
    <mergeCell ref="D62:E62"/>
    <mergeCell ref="B48:E48"/>
    <mergeCell ref="A57:E57"/>
    <mergeCell ref="B50:E50"/>
    <mergeCell ref="B51:E51"/>
    <mergeCell ref="B52:E52"/>
    <mergeCell ref="B53:E53"/>
    <mergeCell ref="A54:E54"/>
    <mergeCell ref="A56:E56"/>
    <mergeCell ref="B49:E49"/>
  </mergeCells>
  <conditionalFormatting sqref="A54:E54">
    <cfRule type="containsText" dxfId="3" priority="3" operator="containsText" text="benchmark">
      <formula>NOT(ISERROR(SEARCH("benchmark",A54)))</formula>
    </cfRule>
  </conditionalFormatting>
  <conditionalFormatting sqref="A30:E30">
    <cfRule type="containsText" dxfId="2" priority="2" operator="containsText" text="benchmark">
      <formula>NOT(ISERROR(SEARCH("benchmark",A30)))</formula>
    </cfRule>
  </conditionalFormatting>
  <conditionalFormatting sqref="A42:E42">
    <cfRule type="containsText" dxfId="1" priority="1" operator="containsText" text="benchmark">
      <formula>NOT(ISERROR(SEARCH("benchmark",A42)))</formula>
    </cfRule>
  </conditionalFormatting>
  <dataValidations xWindow="725" yWindow="504" count="2">
    <dataValidation allowBlank="1" showErrorMessage="1" sqref="B52:E52"/>
    <dataValidation allowBlank="1" showErrorMessage="1" sqref="B40:E40 B28:E28"/>
  </dataValidations>
  <pageMargins left="0.7" right="0.7" top="0.75" bottom="0.75" header="0.3" footer="0.3"/>
  <pageSetup paperSize="9" scale="56" fitToHeight="0" orientation="portrait" r:id="rId1"/>
  <rowBreaks count="1" manualBreakCount="1">
    <brk id="45" max="4"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70"/>
  <sheetViews>
    <sheetView view="pageBreakPreview" topLeftCell="A22" zoomScaleNormal="90" zoomScaleSheetLayoutView="100" workbookViewId="0">
      <selection activeCell="H28" sqref="H28"/>
    </sheetView>
  </sheetViews>
  <sheetFormatPr defaultColWidth="9.140625" defaultRowHeight="15" x14ac:dyDescent="0.25"/>
  <cols>
    <col min="1" max="1" width="9.140625" style="88" customWidth="1"/>
    <col min="2" max="2" width="18.28515625" style="88" customWidth="1"/>
    <col min="3" max="3" width="7.7109375" style="88" customWidth="1"/>
    <col min="4" max="4" width="5.140625" style="88" customWidth="1"/>
    <col min="5" max="5" width="4.7109375" style="88" customWidth="1"/>
    <col min="6" max="6" width="14.140625" style="88" customWidth="1"/>
    <col min="7" max="7" width="13.85546875" style="88" customWidth="1"/>
    <col min="8" max="8" width="25.5703125" style="88" customWidth="1"/>
    <col min="9" max="9" width="34.140625" style="88" customWidth="1"/>
    <col min="10" max="14" width="9.140625" style="88" hidden="1" customWidth="1"/>
    <col min="15" max="16384" width="9.140625" style="88"/>
  </cols>
  <sheetData>
    <row r="2" spans="1:10" x14ac:dyDescent="0.25">
      <c r="A2" s="258" t="s">
        <v>45</v>
      </c>
      <c r="B2" s="258"/>
      <c r="C2" s="258"/>
      <c r="D2" s="258"/>
      <c r="E2" s="258"/>
      <c r="F2" s="258"/>
      <c r="G2" s="258"/>
      <c r="H2" s="258"/>
      <c r="I2" s="258"/>
      <c r="J2" s="258"/>
    </row>
    <row r="3" spans="1:10" x14ac:dyDescent="0.25">
      <c r="A3" s="104"/>
      <c r="B3" s="104"/>
      <c r="C3" s="104"/>
      <c r="D3" s="104"/>
      <c r="E3" s="104"/>
      <c r="F3" s="104"/>
      <c r="G3" s="104"/>
      <c r="H3" s="104"/>
      <c r="I3" s="104"/>
      <c r="J3" s="104"/>
    </row>
    <row r="4" spans="1:10" x14ac:dyDescent="0.25">
      <c r="A4" s="104"/>
      <c r="B4" s="104"/>
      <c r="C4" s="104"/>
      <c r="D4" s="104"/>
      <c r="E4" s="104"/>
      <c r="F4" s="104"/>
      <c r="G4" s="104"/>
      <c r="H4" s="104"/>
      <c r="I4" s="104"/>
      <c r="J4" s="104"/>
    </row>
    <row r="9" spans="1:10" x14ac:dyDescent="0.25">
      <c r="A9" s="101"/>
      <c r="B9" s="101"/>
      <c r="C9" s="100"/>
      <c r="D9" s="100"/>
      <c r="E9" s="100"/>
      <c r="F9" s="100"/>
      <c r="G9" s="100"/>
      <c r="H9" s="100"/>
      <c r="I9" s="100"/>
      <c r="J9" s="100"/>
    </row>
    <row r="10" spans="1:10" x14ac:dyDescent="0.25">
      <c r="A10" s="101"/>
      <c r="B10" s="101"/>
      <c r="C10" s="100"/>
      <c r="D10" s="100"/>
      <c r="E10" s="100"/>
      <c r="F10" s="100"/>
      <c r="G10" s="100"/>
      <c r="H10" s="100"/>
      <c r="I10" s="100"/>
      <c r="J10" s="100"/>
    </row>
    <row r="11" spans="1:10" ht="20.25" x14ac:dyDescent="0.3">
      <c r="A11" s="244" t="s">
        <v>36</v>
      </c>
      <c r="B11" s="244"/>
      <c r="C11" s="244"/>
      <c r="D11" s="244"/>
      <c r="E11" s="244"/>
      <c r="F11" s="244"/>
      <c r="G11" s="244"/>
      <c r="H11" s="244"/>
      <c r="I11" s="244"/>
      <c r="J11" s="244"/>
    </row>
    <row r="12" spans="1:10" x14ac:dyDescent="0.25">
      <c r="A12" s="101"/>
      <c r="B12" s="101"/>
      <c r="C12" s="100"/>
      <c r="D12" s="100"/>
      <c r="E12" s="100"/>
      <c r="F12" s="100"/>
      <c r="G12" s="100"/>
      <c r="H12" s="100"/>
      <c r="I12" s="100"/>
      <c r="J12" s="100"/>
    </row>
    <row r="13" spans="1:10" x14ac:dyDescent="0.25">
      <c r="A13" s="101"/>
      <c r="B13" s="101"/>
      <c r="C13" s="100"/>
      <c r="D13" s="100"/>
      <c r="E13" s="100"/>
      <c r="F13" s="100"/>
      <c r="G13" s="100"/>
      <c r="H13" s="100"/>
      <c r="I13" s="100"/>
      <c r="J13" s="100"/>
    </row>
    <row r="14" spans="1:10" ht="20.25" customHeight="1" x14ac:dyDescent="0.25">
      <c r="A14" s="245" t="s">
        <v>0</v>
      </c>
      <c r="B14" s="245"/>
      <c r="C14" s="237"/>
      <c r="D14" s="237"/>
      <c r="E14" s="237"/>
      <c r="F14" s="237"/>
      <c r="G14" s="237"/>
      <c r="H14" s="237"/>
      <c r="I14" s="237"/>
      <c r="J14" s="237"/>
    </row>
    <row r="15" spans="1:10" ht="20.25" customHeight="1" x14ac:dyDescent="0.25">
      <c r="A15" s="245" t="s">
        <v>1</v>
      </c>
      <c r="B15" s="245"/>
      <c r="C15" s="237"/>
      <c r="D15" s="237"/>
      <c r="E15" s="237"/>
      <c r="F15" s="237"/>
      <c r="G15" s="237"/>
      <c r="H15" s="237"/>
      <c r="I15" s="237"/>
      <c r="J15" s="237"/>
    </row>
    <row r="17" spans="1:10" ht="15.75" x14ac:dyDescent="0.25">
      <c r="A17" s="251" t="s">
        <v>3</v>
      </c>
      <c r="B17" s="251"/>
      <c r="C17" s="251"/>
      <c r="D17" s="251"/>
      <c r="E17" s="237"/>
      <c r="F17" s="237"/>
      <c r="G17" s="237"/>
      <c r="H17" s="237"/>
      <c r="I17" s="237"/>
      <c r="J17" s="237"/>
    </row>
    <row r="18" spans="1:10" ht="30" customHeight="1" x14ac:dyDescent="0.25">
      <c r="A18" s="251" t="s">
        <v>128</v>
      </c>
      <c r="B18" s="251"/>
      <c r="C18" s="251"/>
      <c r="D18" s="251"/>
      <c r="E18" s="246"/>
      <c r="F18" s="252"/>
      <c r="G18" s="252"/>
      <c r="H18" s="252"/>
      <c r="I18" s="252"/>
      <c r="J18" s="247"/>
    </row>
    <row r="21" spans="1:10" ht="15.75" x14ac:dyDescent="0.25">
      <c r="A21" s="238" t="s">
        <v>101</v>
      </c>
      <c r="B21" s="238"/>
      <c r="C21" s="238"/>
      <c r="D21" s="238"/>
      <c r="E21" s="238"/>
      <c r="F21" s="238"/>
      <c r="G21" s="238"/>
      <c r="H21" s="238"/>
      <c r="I21" s="238"/>
      <c r="J21" s="238"/>
    </row>
    <row r="23" spans="1:10" x14ac:dyDescent="0.25">
      <c r="A23" s="253" t="s">
        <v>100</v>
      </c>
      <c r="B23" s="253" t="s">
        <v>15</v>
      </c>
      <c r="C23" s="253"/>
      <c r="D23" s="253"/>
      <c r="E23" s="253"/>
      <c r="F23" s="253" t="s">
        <v>8</v>
      </c>
      <c r="G23" s="253"/>
      <c r="H23" s="253" t="s">
        <v>99</v>
      </c>
      <c r="I23" s="254" t="s">
        <v>35</v>
      </c>
      <c r="J23" s="255"/>
    </row>
    <row r="24" spans="1:10" ht="15.75" x14ac:dyDescent="0.25">
      <c r="A24" s="253"/>
      <c r="B24" s="253"/>
      <c r="C24" s="253"/>
      <c r="D24" s="253"/>
      <c r="E24" s="253"/>
      <c r="F24" s="99" t="s">
        <v>9</v>
      </c>
      <c r="G24" s="99" t="s">
        <v>10</v>
      </c>
      <c r="H24" s="253"/>
      <c r="I24" s="256"/>
      <c r="J24" s="257"/>
    </row>
    <row r="25" spans="1:10" ht="15.75" customHeight="1" x14ac:dyDescent="0.25">
      <c r="A25" s="98" t="s">
        <v>11</v>
      </c>
      <c r="B25" s="233"/>
      <c r="C25" s="233"/>
      <c r="D25" s="233"/>
      <c r="E25" s="233"/>
      <c r="F25" s="97"/>
      <c r="G25" s="97"/>
      <c r="H25" s="97"/>
      <c r="I25" s="246"/>
      <c r="J25" s="247"/>
    </row>
    <row r="26" spans="1:10" ht="15.75" customHeight="1" x14ac:dyDescent="0.25">
      <c r="A26" s="98" t="s">
        <v>12</v>
      </c>
      <c r="B26" s="233"/>
      <c r="C26" s="233"/>
      <c r="D26" s="233"/>
      <c r="E26" s="233"/>
      <c r="F26" s="97"/>
      <c r="G26" s="97"/>
      <c r="H26" s="97"/>
      <c r="I26" s="246"/>
      <c r="J26" s="247"/>
    </row>
    <row r="27" spans="1:10" ht="15.75" x14ac:dyDescent="0.25">
      <c r="A27" s="98" t="s">
        <v>13</v>
      </c>
      <c r="B27" s="233"/>
      <c r="C27" s="233"/>
      <c r="D27" s="233"/>
      <c r="E27" s="233"/>
      <c r="F27" s="97"/>
      <c r="G27" s="97"/>
      <c r="H27" s="97"/>
      <c r="I27" s="246"/>
      <c r="J27" s="247"/>
    </row>
    <row r="28" spans="1:10" ht="15.75" x14ac:dyDescent="0.25">
      <c r="A28" s="234" t="s">
        <v>98</v>
      </c>
      <c r="B28" s="235"/>
      <c r="C28" s="235"/>
      <c r="D28" s="235"/>
      <c r="E28" s="236"/>
      <c r="F28" s="96">
        <f>(F25+F26+F27)/3</f>
        <v>0</v>
      </c>
      <c r="G28" s="96">
        <f>(G25+G26+G27)/3</f>
        <v>0</v>
      </c>
      <c r="H28" s="95"/>
      <c r="I28" s="94"/>
      <c r="J28" s="93"/>
    </row>
    <row r="29" spans="1:10" x14ac:dyDescent="0.25">
      <c r="A29" s="92"/>
    </row>
    <row r="30" spans="1:10" x14ac:dyDescent="0.25">
      <c r="A30" s="92"/>
    </row>
    <row r="31" spans="1:10" ht="15.75" x14ac:dyDescent="0.25">
      <c r="A31" s="238" t="s">
        <v>14</v>
      </c>
      <c r="B31" s="238"/>
      <c r="C31" s="238"/>
      <c r="D31" s="238"/>
      <c r="E31" s="238"/>
      <c r="F31" s="238"/>
      <c r="G31" s="238"/>
      <c r="H31" s="238"/>
      <c r="I31" s="238"/>
      <c r="J31" s="238"/>
    </row>
    <row r="32" spans="1:10" ht="15.75" x14ac:dyDescent="0.25">
      <c r="A32" s="91"/>
      <c r="B32" s="91"/>
      <c r="C32" s="91"/>
      <c r="D32" s="91"/>
      <c r="E32" s="91"/>
      <c r="F32" s="91"/>
      <c r="G32" s="91"/>
      <c r="H32" s="91"/>
      <c r="I32" s="91"/>
      <c r="J32" s="91"/>
    </row>
    <row r="33" spans="1:12" ht="54" customHeight="1" x14ac:dyDescent="0.25">
      <c r="A33" s="239" t="s">
        <v>97</v>
      </c>
      <c r="B33" s="240"/>
      <c r="C33" s="241"/>
      <c r="D33" s="242"/>
      <c r="E33" s="242"/>
      <c r="F33" s="242"/>
      <c r="G33" s="242"/>
      <c r="H33" s="242"/>
      <c r="I33" s="242"/>
      <c r="J33" s="243"/>
      <c r="L33" s="103"/>
    </row>
    <row r="34" spans="1:12" x14ac:dyDescent="0.25">
      <c r="L34" s="103"/>
    </row>
    <row r="35" spans="1:12" ht="22.5" customHeight="1" x14ac:dyDescent="0.25"/>
    <row r="36" spans="1:12" ht="19.5" customHeight="1" x14ac:dyDescent="0.25">
      <c r="F36" s="260"/>
      <c r="G36" s="260"/>
      <c r="H36" s="260"/>
      <c r="I36" s="260"/>
      <c r="J36" s="90"/>
    </row>
    <row r="37" spans="1:12" x14ac:dyDescent="0.25">
      <c r="A37" s="89" t="s">
        <v>46</v>
      </c>
      <c r="B37" s="89"/>
      <c r="C37" s="89"/>
      <c r="D37" s="89"/>
      <c r="E37" s="89"/>
      <c r="F37" s="259" t="s">
        <v>44</v>
      </c>
      <c r="G37" s="259"/>
      <c r="H37" s="259"/>
      <c r="I37" s="259"/>
      <c r="J37" s="259"/>
    </row>
    <row r="38" spans="1:12" x14ac:dyDescent="0.25">
      <c r="A38" s="102"/>
      <c r="B38" s="102"/>
      <c r="C38" s="102"/>
      <c r="D38" s="102"/>
      <c r="E38" s="102"/>
      <c r="F38" s="102"/>
      <c r="G38" s="102"/>
      <c r="H38" s="102"/>
      <c r="I38" s="102"/>
      <c r="J38" s="102"/>
    </row>
    <row r="39" spans="1:12" x14ac:dyDescent="0.25">
      <c r="A39" s="263" t="s">
        <v>60</v>
      </c>
      <c r="B39" s="263"/>
      <c r="C39" s="263"/>
      <c r="D39" s="263"/>
      <c r="E39" s="263"/>
      <c r="F39" s="263"/>
      <c r="G39" s="263"/>
      <c r="H39" s="263"/>
      <c r="I39" s="263"/>
      <c r="J39" s="263"/>
    </row>
    <row r="40" spans="1:12" ht="74.25" customHeight="1" x14ac:dyDescent="0.25">
      <c r="A40" s="264" t="s">
        <v>129</v>
      </c>
      <c r="B40" s="265"/>
      <c r="C40" s="265"/>
      <c r="D40" s="265"/>
      <c r="E40" s="265"/>
      <c r="F40" s="265"/>
      <c r="G40" s="265"/>
      <c r="H40" s="265"/>
      <c r="I40" s="265"/>
      <c r="J40" s="266"/>
    </row>
    <row r="41" spans="1:12" ht="60" customHeight="1" x14ac:dyDescent="0.25">
      <c r="A41" s="264" t="s">
        <v>106</v>
      </c>
      <c r="B41" s="265"/>
      <c r="C41" s="265"/>
      <c r="D41" s="265"/>
      <c r="E41" s="265"/>
      <c r="F41" s="265"/>
      <c r="G41" s="265"/>
      <c r="H41" s="265"/>
      <c r="I41" s="265"/>
      <c r="J41" s="266"/>
    </row>
    <row r="42" spans="1:12" ht="48" customHeight="1" x14ac:dyDescent="0.25">
      <c r="A42" s="248" t="s">
        <v>139</v>
      </c>
      <c r="B42" s="249"/>
      <c r="C42" s="249"/>
      <c r="D42" s="249"/>
      <c r="E42" s="249"/>
      <c r="F42" s="249"/>
      <c r="G42" s="249"/>
      <c r="H42" s="249"/>
      <c r="I42" s="249"/>
      <c r="J42" s="250"/>
    </row>
    <row r="43" spans="1:12" ht="62.25" customHeight="1" x14ac:dyDescent="0.25">
      <c r="A43" s="248" t="s">
        <v>122</v>
      </c>
      <c r="B43" s="249"/>
      <c r="C43" s="249"/>
      <c r="D43" s="249"/>
      <c r="E43" s="249"/>
      <c r="F43" s="249"/>
      <c r="G43" s="249"/>
      <c r="H43" s="249"/>
      <c r="I43" s="249"/>
      <c r="J43" s="250"/>
    </row>
    <row r="44" spans="1:12" ht="33.75" customHeight="1" x14ac:dyDescent="0.25">
      <c r="A44" s="248" t="s">
        <v>61</v>
      </c>
      <c r="B44" s="249"/>
      <c r="C44" s="249"/>
      <c r="D44" s="249"/>
      <c r="E44" s="249"/>
      <c r="F44" s="249"/>
      <c r="G44" s="249"/>
      <c r="H44" s="249"/>
      <c r="I44" s="249"/>
      <c r="J44" s="250"/>
    </row>
    <row r="45" spans="1:12" ht="20.25" x14ac:dyDescent="0.3">
      <c r="A45" s="244" t="s">
        <v>37</v>
      </c>
      <c r="B45" s="244"/>
      <c r="C45" s="244"/>
      <c r="D45" s="244"/>
      <c r="E45" s="244"/>
      <c r="F45" s="244"/>
      <c r="G45" s="244"/>
      <c r="H45" s="244"/>
      <c r="I45" s="244"/>
      <c r="J45" s="244"/>
    </row>
    <row r="46" spans="1:12" x14ac:dyDescent="0.25">
      <c r="A46" s="101"/>
      <c r="B46" s="101"/>
      <c r="C46" s="100"/>
      <c r="D46" s="100"/>
      <c r="E46" s="100"/>
      <c r="F46" s="100"/>
      <c r="G46" s="100"/>
      <c r="H46" s="100"/>
      <c r="I46" s="100"/>
      <c r="J46" s="100"/>
    </row>
    <row r="47" spans="1:12" ht="15.75" x14ac:dyDescent="0.25">
      <c r="A47" s="245" t="s">
        <v>0</v>
      </c>
      <c r="B47" s="245"/>
      <c r="C47" s="237">
        <v>0</v>
      </c>
      <c r="D47" s="237"/>
      <c r="E47" s="237"/>
      <c r="F47" s="237"/>
      <c r="G47" s="237"/>
      <c r="H47" s="237"/>
      <c r="I47" s="237"/>
      <c r="J47" s="237"/>
    </row>
    <row r="48" spans="1:12" ht="15.75" x14ac:dyDescent="0.25">
      <c r="A48" s="245" t="s">
        <v>1</v>
      </c>
      <c r="B48" s="245"/>
      <c r="C48" s="237" t="s">
        <v>103</v>
      </c>
      <c r="D48" s="237"/>
      <c r="E48" s="237"/>
      <c r="F48" s="237"/>
      <c r="G48" s="237"/>
      <c r="H48" s="237"/>
      <c r="I48" s="237"/>
      <c r="J48" s="237"/>
    </row>
    <row r="50" spans="1:10" ht="15.75" x14ac:dyDescent="0.25">
      <c r="A50" s="251" t="s">
        <v>3</v>
      </c>
      <c r="B50" s="251"/>
      <c r="C50" s="251"/>
      <c r="D50" s="251"/>
      <c r="E50" s="237"/>
      <c r="F50" s="237"/>
      <c r="G50" s="237"/>
      <c r="H50" s="237"/>
      <c r="I50" s="237"/>
      <c r="J50" s="237"/>
    </row>
    <row r="51" spans="1:10" ht="15.75" x14ac:dyDescent="0.25">
      <c r="A51" s="251" t="s">
        <v>102</v>
      </c>
      <c r="B51" s="251"/>
      <c r="C51" s="251"/>
      <c r="D51" s="251"/>
      <c r="E51" s="237"/>
      <c r="F51" s="237"/>
      <c r="G51" s="237"/>
      <c r="H51" s="237"/>
      <c r="I51" s="237"/>
      <c r="J51" s="237"/>
    </row>
    <row r="54" spans="1:10" ht="15.75" x14ac:dyDescent="0.25">
      <c r="A54" s="238" t="s">
        <v>101</v>
      </c>
      <c r="B54" s="238"/>
      <c r="C54" s="238"/>
      <c r="D54" s="238"/>
      <c r="E54" s="238"/>
      <c r="F54" s="238"/>
      <c r="G54" s="238"/>
      <c r="H54" s="238"/>
      <c r="I54" s="238"/>
      <c r="J54" s="238"/>
    </row>
    <row r="55" spans="1:10" ht="15" customHeight="1" x14ac:dyDescent="0.25"/>
    <row r="56" spans="1:10" x14ac:dyDescent="0.25">
      <c r="A56" s="253" t="s">
        <v>100</v>
      </c>
      <c r="B56" s="253" t="s">
        <v>15</v>
      </c>
      <c r="C56" s="253"/>
      <c r="D56" s="253"/>
      <c r="E56" s="253"/>
      <c r="F56" s="253" t="s">
        <v>8</v>
      </c>
      <c r="G56" s="253"/>
      <c r="H56" s="253" t="s">
        <v>99</v>
      </c>
      <c r="I56" s="254" t="s">
        <v>35</v>
      </c>
      <c r="J56" s="255"/>
    </row>
    <row r="57" spans="1:10" ht="15.75" x14ac:dyDescent="0.25">
      <c r="A57" s="253"/>
      <c r="B57" s="253"/>
      <c r="C57" s="253"/>
      <c r="D57" s="253"/>
      <c r="E57" s="253"/>
      <c r="F57" s="99" t="s">
        <v>9</v>
      </c>
      <c r="G57" s="99" t="s">
        <v>10</v>
      </c>
      <c r="H57" s="253"/>
      <c r="I57" s="256"/>
      <c r="J57" s="257"/>
    </row>
    <row r="58" spans="1:10" ht="15.75" x14ac:dyDescent="0.25">
      <c r="A58" s="98" t="s">
        <v>11</v>
      </c>
      <c r="B58" s="233"/>
      <c r="C58" s="233"/>
      <c r="D58" s="233"/>
      <c r="E58" s="233"/>
      <c r="F58" s="97"/>
      <c r="G58" s="97"/>
      <c r="H58" s="97"/>
      <c r="I58" s="261"/>
      <c r="J58" s="262"/>
    </row>
    <row r="59" spans="1:10" ht="15.75" x14ac:dyDescent="0.25">
      <c r="A59" s="98" t="s">
        <v>12</v>
      </c>
      <c r="B59" s="233"/>
      <c r="C59" s="233"/>
      <c r="D59" s="233"/>
      <c r="E59" s="233"/>
      <c r="F59" s="97"/>
      <c r="G59" s="97"/>
      <c r="H59" s="97"/>
      <c r="I59" s="261"/>
      <c r="J59" s="262"/>
    </row>
    <row r="60" spans="1:10" ht="15.75" x14ac:dyDescent="0.25">
      <c r="A60" s="98" t="s">
        <v>13</v>
      </c>
      <c r="B60" s="233"/>
      <c r="C60" s="233"/>
      <c r="D60" s="233"/>
      <c r="E60" s="233"/>
      <c r="F60" s="97"/>
      <c r="G60" s="97"/>
      <c r="H60" s="97"/>
      <c r="I60" s="261"/>
      <c r="J60" s="262"/>
    </row>
    <row r="61" spans="1:10" ht="15.75" x14ac:dyDescent="0.25">
      <c r="A61" s="234" t="s">
        <v>98</v>
      </c>
      <c r="B61" s="235"/>
      <c r="C61" s="235"/>
      <c r="D61" s="235"/>
      <c r="E61" s="236"/>
      <c r="F61" s="96">
        <f>(F58+F59+F60)/3</f>
        <v>0</v>
      </c>
      <c r="G61" s="96">
        <f>(G58+G59+G60)/3</f>
        <v>0</v>
      </c>
      <c r="H61" s="95"/>
      <c r="I61" s="94"/>
      <c r="J61" s="93"/>
    </row>
    <row r="62" spans="1:10" x14ac:dyDescent="0.25">
      <c r="A62" s="92"/>
    </row>
    <row r="63" spans="1:10" ht="15" customHeight="1" x14ac:dyDescent="0.25">
      <c r="A63" s="92"/>
    </row>
    <row r="64" spans="1:10" ht="69.75" customHeight="1" x14ac:dyDescent="0.25">
      <c r="A64" s="238" t="s">
        <v>14</v>
      </c>
      <c r="B64" s="238"/>
      <c r="C64" s="238"/>
      <c r="D64" s="238"/>
      <c r="E64" s="238"/>
      <c r="F64" s="238"/>
      <c r="G64" s="238"/>
      <c r="H64" s="238"/>
      <c r="I64" s="238"/>
      <c r="J64" s="238"/>
    </row>
    <row r="65" spans="1:10" ht="15.75" x14ac:dyDescent="0.25">
      <c r="A65" s="91"/>
      <c r="B65" s="91"/>
      <c r="C65" s="91"/>
      <c r="D65" s="91"/>
      <c r="E65" s="91"/>
      <c r="F65" s="91"/>
      <c r="G65" s="91"/>
      <c r="H65" s="91"/>
      <c r="I65" s="91"/>
      <c r="J65" s="91"/>
    </row>
    <row r="66" spans="1:10" ht="32.25" customHeight="1" x14ac:dyDescent="0.25">
      <c r="A66" s="239" t="s">
        <v>97</v>
      </c>
      <c r="B66" s="240"/>
      <c r="C66" s="241"/>
      <c r="D66" s="242"/>
      <c r="E66" s="242"/>
      <c r="F66" s="242"/>
      <c r="G66" s="242"/>
      <c r="H66" s="242"/>
      <c r="I66" s="242"/>
      <c r="J66" s="243"/>
    </row>
    <row r="69" spans="1:10" x14ac:dyDescent="0.25">
      <c r="F69" s="260"/>
      <c r="G69" s="260"/>
      <c r="H69" s="260"/>
      <c r="I69" s="260"/>
      <c r="J69" s="90"/>
    </row>
    <row r="70" spans="1:10" x14ac:dyDescent="0.25">
      <c r="A70" s="89" t="s">
        <v>46</v>
      </c>
      <c r="B70" s="89"/>
      <c r="C70" s="89"/>
      <c r="D70" s="89"/>
      <c r="E70" s="89"/>
      <c r="F70" s="259" t="s">
        <v>44</v>
      </c>
      <c r="G70" s="259"/>
      <c r="H70" s="259"/>
      <c r="I70" s="259"/>
      <c r="J70" s="259"/>
    </row>
  </sheetData>
  <mergeCells count="61">
    <mergeCell ref="B60:E60"/>
    <mergeCell ref="A61:E61"/>
    <mergeCell ref="F36:I36"/>
    <mergeCell ref="F37:J37"/>
    <mergeCell ref="A39:J39"/>
    <mergeCell ref="I60:J60"/>
    <mergeCell ref="A42:J42"/>
    <mergeCell ref="A40:J40"/>
    <mergeCell ref="A41:J41"/>
    <mergeCell ref="E50:J50"/>
    <mergeCell ref="I56:J57"/>
    <mergeCell ref="A47:B47"/>
    <mergeCell ref="B59:E59"/>
    <mergeCell ref="F70:J70"/>
    <mergeCell ref="A66:B66"/>
    <mergeCell ref="C66:J66"/>
    <mergeCell ref="C48:J48"/>
    <mergeCell ref="A64:J64"/>
    <mergeCell ref="A54:J54"/>
    <mergeCell ref="A56:A57"/>
    <mergeCell ref="B56:E57"/>
    <mergeCell ref="F56:G56"/>
    <mergeCell ref="H56:H57"/>
    <mergeCell ref="F69:I69"/>
    <mergeCell ref="B58:E58"/>
    <mergeCell ref="I58:J58"/>
    <mergeCell ref="I59:J59"/>
    <mergeCell ref="A50:D50"/>
    <mergeCell ref="A51:D51"/>
    <mergeCell ref="A2:J2"/>
    <mergeCell ref="A11:J11"/>
    <mergeCell ref="C14:J14"/>
    <mergeCell ref="C15:J15"/>
    <mergeCell ref="E17:J17"/>
    <mergeCell ref="A14:B14"/>
    <mergeCell ref="A15:B15"/>
    <mergeCell ref="A17:D17"/>
    <mergeCell ref="A18:D18"/>
    <mergeCell ref="E18:J18"/>
    <mergeCell ref="A21:J21"/>
    <mergeCell ref="A23:A24"/>
    <mergeCell ref="B23:E24"/>
    <mergeCell ref="F23:G23"/>
    <mergeCell ref="H23:H24"/>
    <mergeCell ref="I23:J24"/>
    <mergeCell ref="B27:E27"/>
    <mergeCell ref="B25:E25"/>
    <mergeCell ref="B26:E26"/>
    <mergeCell ref="A28:E28"/>
    <mergeCell ref="E51:J51"/>
    <mergeCell ref="A31:J31"/>
    <mergeCell ref="A33:B33"/>
    <mergeCell ref="C33:J33"/>
    <mergeCell ref="A45:J45"/>
    <mergeCell ref="C47:J47"/>
    <mergeCell ref="A48:B48"/>
    <mergeCell ref="I25:J25"/>
    <mergeCell ref="I26:J26"/>
    <mergeCell ref="I27:J27"/>
    <mergeCell ref="A43:J43"/>
    <mergeCell ref="A44:J44"/>
  </mergeCells>
  <pageMargins left="0.70866141732283472" right="0.70866141732283472" top="0.74803149606299213" bottom="0.35433070866141736" header="0.31496062992125984" footer="0.31496062992125984"/>
  <pageSetup paperSize="9" scale="62" fitToHeight="0"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V36"/>
  <sheetViews>
    <sheetView view="pageBreakPreview" zoomScaleNormal="90" zoomScaleSheetLayoutView="100" workbookViewId="0">
      <selection activeCell="A25" sqref="A25:E25"/>
    </sheetView>
  </sheetViews>
  <sheetFormatPr defaultRowHeight="15" x14ac:dyDescent="0.25"/>
  <cols>
    <col min="1" max="1" width="39.42578125" customWidth="1"/>
    <col min="2" max="2" width="26" customWidth="1"/>
    <col min="3" max="3" width="20.42578125" customWidth="1"/>
    <col min="4" max="4" width="21.28515625" customWidth="1"/>
    <col min="5" max="5" width="45" customWidth="1"/>
    <col min="18" max="18" width="12.42578125" customWidth="1"/>
    <col min="21" max="21" width="73.7109375" hidden="1" customWidth="1"/>
  </cols>
  <sheetData>
    <row r="2" spans="1:22" x14ac:dyDescent="0.25">
      <c r="A2" s="267" t="s">
        <v>45</v>
      </c>
      <c r="B2" s="267"/>
      <c r="C2" s="267"/>
      <c r="D2" s="267"/>
      <c r="E2" s="267"/>
    </row>
    <row r="11" spans="1:22" ht="26.25" x14ac:dyDescent="0.4">
      <c r="A11" s="278" t="s">
        <v>29</v>
      </c>
      <c r="B11" s="278"/>
      <c r="C11" s="278"/>
      <c r="D11" s="278"/>
      <c r="E11" s="278"/>
      <c r="F11" s="24"/>
      <c r="G11" s="24"/>
      <c r="H11" s="24"/>
      <c r="I11" s="24"/>
      <c r="J11" s="24"/>
      <c r="K11" s="24"/>
      <c r="L11" s="24"/>
      <c r="M11" s="24"/>
      <c r="N11" s="24"/>
      <c r="O11" s="24"/>
      <c r="P11" s="24"/>
      <c r="Q11" s="24"/>
      <c r="R11" s="24"/>
      <c r="S11" s="15"/>
      <c r="T11" s="15"/>
      <c r="U11" s="15"/>
      <c r="V11" s="15"/>
    </row>
    <row r="12" spans="1:22" ht="14.25" customHeight="1" x14ac:dyDescent="0.4">
      <c r="A12" s="58"/>
      <c r="B12" s="58"/>
      <c r="C12" s="58"/>
      <c r="D12" s="58"/>
      <c r="E12" s="58"/>
      <c r="F12" s="24"/>
      <c r="G12" s="24"/>
      <c r="H12" s="24"/>
      <c r="I12" s="24"/>
      <c r="J12" s="24"/>
      <c r="K12" s="24"/>
      <c r="L12" s="24"/>
      <c r="M12" s="24"/>
      <c r="N12" s="24"/>
      <c r="O12" s="24"/>
      <c r="P12" s="24"/>
      <c r="Q12" s="24"/>
      <c r="R12" s="24"/>
      <c r="S12" s="15"/>
      <c r="T12" s="15"/>
      <c r="U12" s="15"/>
      <c r="V12" s="15"/>
    </row>
    <row r="13" spans="1:22" ht="14.25" customHeight="1" x14ac:dyDescent="0.4">
      <c r="A13" s="52"/>
      <c r="B13" s="52"/>
      <c r="C13" s="52"/>
      <c r="D13" s="52"/>
      <c r="E13" s="52"/>
      <c r="F13" s="24"/>
      <c r="G13" s="24"/>
      <c r="H13" s="24"/>
      <c r="I13" s="24"/>
      <c r="J13" s="24"/>
      <c r="K13" s="24"/>
      <c r="L13" s="24"/>
      <c r="M13" s="24"/>
      <c r="N13" s="24"/>
      <c r="O13" s="24"/>
      <c r="P13" s="24"/>
      <c r="Q13" s="24"/>
      <c r="R13" s="24"/>
      <c r="S13" s="15"/>
      <c r="T13" s="15"/>
      <c r="U13" s="15"/>
      <c r="V13" s="15"/>
    </row>
    <row r="14" spans="1:22" ht="20.25" customHeight="1" x14ac:dyDescent="0.4">
      <c r="A14" s="53" t="s">
        <v>0</v>
      </c>
      <c r="B14" s="277" t="s">
        <v>431</v>
      </c>
      <c r="C14" s="277"/>
      <c r="D14" s="277"/>
      <c r="E14" s="277"/>
      <c r="F14" s="24"/>
      <c r="G14" s="24"/>
      <c r="H14" s="24"/>
      <c r="I14" s="24"/>
      <c r="J14" s="24"/>
      <c r="K14" s="24"/>
      <c r="L14" s="24"/>
      <c r="M14" s="24"/>
      <c r="N14" s="24"/>
      <c r="O14" s="24"/>
      <c r="P14" s="24"/>
      <c r="Q14" s="24"/>
      <c r="R14" s="24"/>
      <c r="S14" s="15"/>
      <c r="T14" s="15"/>
      <c r="U14" s="15"/>
      <c r="V14" s="15"/>
    </row>
    <row r="15" spans="1:22" ht="20.25" customHeight="1" x14ac:dyDescent="0.4">
      <c r="A15" s="53" t="s">
        <v>1</v>
      </c>
      <c r="B15" s="277" t="s">
        <v>432</v>
      </c>
      <c r="C15" s="277"/>
      <c r="D15" s="277"/>
      <c r="E15" s="277"/>
      <c r="F15" s="24"/>
      <c r="G15" s="24"/>
      <c r="H15" s="24"/>
      <c r="I15" s="24"/>
      <c r="J15" s="24"/>
      <c r="K15" s="24"/>
      <c r="L15" s="24"/>
      <c r="M15" s="24"/>
      <c r="N15" s="24"/>
      <c r="O15" s="24"/>
      <c r="P15" s="24"/>
      <c r="Q15" s="24"/>
      <c r="R15" s="24"/>
      <c r="S15" s="15"/>
      <c r="T15" s="15"/>
      <c r="U15" s="15"/>
      <c r="V15" s="15"/>
    </row>
    <row r="17" spans="1:21" ht="58.15" customHeight="1" x14ac:dyDescent="0.25">
      <c r="A17" s="284" t="s">
        <v>105</v>
      </c>
      <c r="B17" s="284"/>
      <c r="C17" s="284"/>
      <c r="D17" s="284"/>
      <c r="E17" s="284"/>
      <c r="F17" s="17"/>
      <c r="G17" s="17"/>
      <c r="H17" s="17"/>
      <c r="I17" s="17"/>
      <c r="J17" s="17"/>
      <c r="K17" s="17"/>
      <c r="L17" s="17"/>
      <c r="M17" s="17"/>
      <c r="N17" s="17"/>
      <c r="O17" s="17"/>
      <c r="P17" s="17"/>
      <c r="Q17" s="17"/>
      <c r="R17" s="17"/>
      <c r="S17" s="17"/>
      <c r="T17" s="17"/>
    </row>
    <row r="18" spans="1:21" ht="15.75" thickBot="1" x14ac:dyDescent="0.3">
      <c r="B18" s="16"/>
      <c r="C18" s="16"/>
      <c r="D18" s="16"/>
      <c r="E18" s="16"/>
      <c r="F18" s="16"/>
      <c r="G18" s="16"/>
      <c r="H18" s="16"/>
      <c r="I18" s="16"/>
      <c r="J18" s="16"/>
      <c r="K18" s="16"/>
      <c r="L18" s="16"/>
      <c r="M18" s="16"/>
      <c r="N18" s="16"/>
      <c r="O18" s="16"/>
      <c r="P18" s="16"/>
      <c r="Q18" s="16"/>
      <c r="R18" s="16"/>
      <c r="S18" s="17"/>
      <c r="T18" s="17"/>
    </row>
    <row r="19" spans="1:21" ht="63" customHeight="1" x14ac:dyDescent="0.25">
      <c r="A19" s="65" t="s">
        <v>28</v>
      </c>
      <c r="B19" s="63" t="s">
        <v>18</v>
      </c>
      <c r="C19" s="63" t="s">
        <v>64</v>
      </c>
      <c r="D19" s="63" t="s">
        <v>22</v>
      </c>
      <c r="E19" s="64" t="s">
        <v>24</v>
      </c>
      <c r="F19" s="16"/>
      <c r="G19" s="16"/>
      <c r="H19" s="16"/>
      <c r="I19" s="16"/>
      <c r="J19" s="16"/>
      <c r="K19" s="16"/>
      <c r="L19" s="16"/>
      <c r="M19" s="16"/>
      <c r="N19" s="16"/>
      <c r="O19" s="16"/>
      <c r="P19" s="16"/>
      <c r="Q19" s="16"/>
      <c r="R19" s="16"/>
      <c r="S19" s="17"/>
      <c r="T19" s="17"/>
    </row>
    <row r="20" spans="1:21" x14ac:dyDescent="0.25">
      <c r="A20" s="279" t="s">
        <v>62</v>
      </c>
      <c r="B20" s="66" t="s">
        <v>19</v>
      </c>
      <c r="C20" s="66" t="s">
        <v>81</v>
      </c>
      <c r="D20" s="66">
        <v>5</v>
      </c>
      <c r="E20" s="280" t="s">
        <v>67</v>
      </c>
      <c r="F20" s="16"/>
      <c r="G20" s="16"/>
      <c r="H20" s="16"/>
      <c r="I20" s="16"/>
      <c r="J20" s="16"/>
      <c r="K20" s="16"/>
      <c r="L20" s="16"/>
      <c r="M20" s="16"/>
      <c r="N20" s="16"/>
      <c r="O20" s="16"/>
      <c r="P20" s="16"/>
      <c r="Q20" s="16"/>
      <c r="R20" s="16"/>
      <c r="S20" s="17"/>
      <c r="T20" s="17"/>
    </row>
    <row r="21" spans="1:21" x14ac:dyDescent="0.25">
      <c r="A21" s="279"/>
      <c r="B21" s="66" t="s">
        <v>20</v>
      </c>
      <c r="C21" s="79" t="s">
        <v>123</v>
      </c>
      <c r="D21" s="66">
        <v>10</v>
      </c>
      <c r="E21" s="280"/>
      <c r="F21" s="16"/>
      <c r="G21" s="16"/>
      <c r="H21" s="16"/>
      <c r="I21" s="16"/>
      <c r="J21" s="16"/>
      <c r="K21" s="16"/>
      <c r="L21" s="16"/>
      <c r="M21" s="16"/>
      <c r="N21" s="16"/>
      <c r="O21" s="16"/>
      <c r="P21" s="16"/>
      <c r="Q21" s="16"/>
      <c r="R21" s="16"/>
      <c r="S21" s="17"/>
      <c r="T21" s="17"/>
    </row>
    <row r="22" spans="1:21" x14ac:dyDescent="0.25">
      <c r="A22" s="279"/>
      <c r="B22" s="66" t="s">
        <v>21</v>
      </c>
      <c r="C22" s="66" t="s">
        <v>82</v>
      </c>
      <c r="D22" s="66">
        <v>15</v>
      </c>
      <c r="E22" s="280"/>
      <c r="F22" s="16"/>
      <c r="G22" s="16"/>
      <c r="H22" s="16"/>
      <c r="I22" s="16"/>
      <c r="J22" s="16"/>
      <c r="K22" s="16"/>
      <c r="L22" s="16"/>
      <c r="M22" s="16"/>
      <c r="N22" s="16"/>
      <c r="O22" s="16"/>
      <c r="P22" s="16"/>
      <c r="Q22" s="16"/>
      <c r="R22" s="16"/>
      <c r="S22" s="17"/>
      <c r="T22" s="17"/>
    </row>
    <row r="23" spans="1:21" x14ac:dyDescent="0.25">
      <c r="B23" s="16"/>
      <c r="C23" s="16"/>
      <c r="D23" s="16"/>
      <c r="E23" s="16"/>
      <c r="F23" s="16"/>
      <c r="G23" s="16"/>
      <c r="H23" s="16"/>
      <c r="I23" s="16"/>
      <c r="J23" s="16"/>
      <c r="K23" s="16"/>
      <c r="L23" s="16"/>
      <c r="M23" s="16"/>
      <c r="N23" s="16"/>
      <c r="O23" s="16"/>
      <c r="P23" s="16"/>
      <c r="Q23" s="16"/>
      <c r="R23" s="16"/>
      <c r="S23" s="17"/>
      <c r="T23" s="17"/>
    </row>
    <row r="24" spans="1:21" x14ac:dyDescent="0.25">
      <c r="B24" s="57"/>
      <c r="C24" s="57"/>
      <c r="D24" s="57"/>
      <c r="E24" s="57"/>
      <c r="F24" s="57"/>
      <c r="G24" s="57"/>
      <c r="H24" s="57"/>
      <c r="I24" s="57"/>
      <c r="J24" s="57"/>
      <c r="K24" s="57"/>
      <c r="L24" s="57"/>
      <c r="M24" s="57"/>
      <c r="N24" s="57"/>
      <c r="O24" s="57"/>
      <c r="P24" s="57"/>
      <c r="Q24" s="57"/>
      <c r="R24" s="57"/>
      <c r="S24" s="17"/>
      <c r="T24" s="17"/>
    </row>
    <row r="25" spans="1:21" ht="134.44999999999999" customHeight="1" x14ac:dyDescent="0.25">
      <c r="A25" s="285" t="s">
        <v>124</v>
      </c>
      <c r="B25" s="285"/>
      <c r="C25" s="285"/>
      <c r="D25" s="285"/>
      <c r="E25" s="285"/>
      <c r="F25" s="16"/>
      <c r="G25" s="16"/>
      <c r="H25" s="16"/>
      <c r="I25" s="16"/>
      <c r="J25" s="16"/>
      <c r="K25" s="16"/>
      <c r="L25" s="16"/>
      <c r="M25" s="16"/>
      <c r="N25" s="16"/>
      <c r="O25" s="16"/>
      <c r="P25" s="16"/>
      <c r="Q25" s="16"/>
      <c r="R25" s="16"/>
      <c r="S25" s="17"/>
      <c r="T25" s="17"/>
    </row>
    <row r="26" spans="1:21" ht="15" customHeight="1" x14ac:dyDescent="0.25">
      <c r="A26" s="59"/>
      <c r="B26" s="59"/>
      <c r="C26" s="59"/>
      <c r="D26" s="59"/>
      <c r="E26" s="59"/>
      <c r="F26" s="57"/>
      <c r="G26" s="57"/>
      <c r="H26" s="57"/>
      <c r="I26" s="57"/>
      <c r="J26" s="57"/>
      <c r="K26" s="57"/>
      <c r="L26" s="57"/>
      <c r="M26" s="57"/>
      <c r="N26" s="57"/>
      <c r="O26" s="57"/>
      <c r="P26" s="57"/>
      <c r="Q26" s="57"/>
      <c r="R26" s="57"/>
      <c r="S26" s="17"/>
      <c r="T26" s="17"/>
    </row>
    <row r="27" spans="1:21" ht="15" customHeight="1" thickBot="1" x14ac:dyDescent="0.3">
      <c r="F27" s="14"/>
      <c r="T27" s="18"/>
      <c r="U27" s="21" t="s">
        <v>23</v>
      </c>
    </row>
    <row r="28" spans="1:21" ht="39.75" customHeight="1" thickBot="1" x14ac:dyDescent="0.3">
      <c r="A28" s="292" t="s">
        <v>65</v>
      </c>
      <c r="B28" s="293"/>
      <c r="C28" s="293"/>
      <c r="D28" s="293"/>
      <c r="E28" s="294"/>
      <c r="F28" s="14"/>
      <c r="T28" s="18"/>
      <c r="U28" s="21"/>
    </row>
    <row r="29" spans="1:21" ht="21" customHeight="1" x14ac:dyDescent="0.25">
      <c r="A29" s="286" t="s">
        <v>38</v>
      </c>
      <c r="B29" s="287"/>
      <c r="C29" s="268">
        <f>'Rozpočet projektu'!G312</f>
        <v>259552.79</v>
      </c>
      <c r="D29" s="269"/>
      <c r="E29" s="270"/>
      <c r="F29" s="19"/>
      <c r="G29" s="282"/>
      <c r="H29" s="282"/>
      <c r="I29" s="282"/>
      <c r="J29" s="282"/>
      <c r="K29" s="282"/>
      <c r="L29" s="18"/>
      <c r="U29" s="22"/>
    </row>
    <row r="30" spans="1:21" ht="21" customHeight="1" x14ac:dyDescent="0.25">
      <c r="A30" s="288" t="s">
        <v>66</v>
      </c>
      <c r="B30" s="289"/>
      <c r="C30" s="271">
        <v>250561.37899999999</v>
      </c>
      <c r="D30" s="272"/>
      <c r="E30" s="273"/>
      <c r="F30" s="18"/>
      <c r="G30" s="18"/>
      <c r="H30" s="283"/>
      <c r="I30" s="283"/>
      <c r="J30" s="283"/>
      <c r="K30" s="283"/>
      <c r="L30" s="18"/>
      <c r="U30" s="22"/>
    </row>
    <row r="31" spans="1:21" ht="21" customHeight="1" thickBot="1" x14ac:dyDescent="0.3">
      <c r="A31" s="290" t="s">
        <v>25</v>
      </c>
      <c r="B31" s="291"/>
      <c r="C31" s="274">
        <f>C29/C30</f>
        <v>1.0358850635157146</v>
      </c>
      <c r="D31" s="275"/>
      <c r="E31" s="276"/>
      <c r="F31" s="18"/>
      <c r="G31" s="20"/>
      <c r="H31" s="283"/>
      <c r="I31" s="283"/>
      <c r="J31" s="283"/>
      <c r="K31" s="283"/>
      <c r="L31" s="18"/>
      <c r="U31" s="23"/>
    </row>
    <row r="35" spans="1:9" x14ac:dyDescent="0.25">
      <c r="D35" s="281"/>
      <c r="E35" s="281"/>
    </row>
    <row r="36" spans="1:9" x14ac:dyDescent="0.25">
      <c r="A36" s="69" t="s">
        <v>434</v>
      </c>
      <c r="B36" s="69"/>
      <c r="C36" s="69"/>
      <c r="D36" s="177" t="s">
        <v>44</v>
      </c>
      <c r="E36" s="177"/>
      <c r="F36" s="69"/>
      <c r="G36" s="69"/>
      <c r="H36" s="69"/>
      <c r="I36" s="69"/>
    </row>
  </sheetData>
  <mergeCells count="20">
    <mergeCell ref="D35:E35"/>
    <mergeCell ref="G29:K29"/>
    <mergeCell ref="H30:K30"/>
    <mergeCell ref="D36:E36"/>
    <mergeCell ref="A17:E17"/>
    <mergeCell ref="H31:K31"/>
    <mergeCell ref="A25:E25"/>
    <mergeCell ref="A29:B29"/>
    <mergeCell ref="A30:B30"/>
    <mergeCell ref="A31:B31"/>
    <mergeCell ref="A28:E28"/>
    <mergeCell ref="A2:E2"/>
    <mergeCell ref="C29:E29"/>
    <mergeCell ref="C30:E30"/>
    <mergeCell ref="C31:E31"/>
    <mergeCell ref="B14:E14"/>
    <mergeCell ref="B15:E15"/>
    <mergeCell ref="A11:E11"/>
    <mergeCell ref="A20:A22"/>
    <mergeCell ref="E20:E22"/>
  </mergeCells>
  <pageMargins left="0.7" right="0.7" top="0.75" bottom="0.75" header="0.3" footer="0.3"/>
  <pageSetup paperSize="9" scale="57"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view="pageBreakPreview" topLeftCell="A10" zoomScale="115" zoomScaleNormal="85" zoomScaleSheetLayoutView="115" workbookViewId="0">
      <selection activeCell="A17" sqref="A17:G17"/>
    </sheetView>
  </sheetViews>
  <sheetFormatPr defaultColWidth="9.140625" defaultRowHeight="14.25" x14ac:dyDescent="0.2"/>
  <cols>
    <col min="1" max="1" width="38.140625" style="2" customWidth="1"/>
    <col min="2" max="2" width="14" style="2" customWidth="1"/>
    <col min="3" max="3" width="18.42578125" style="2" customWidth="1"/>
    <col min="4" max="4" width="23.85546875" style="28" customWidth="1"/>
    <col min="5" max="5" width="25.85546875" style="7" customWidth="1"/>
    <col min="6" max="6" width="17.42578125" style="7" customWidth="1"/>
    <col min="7" max="7" width="15.42578125" style="7" customWidth="1"/>
    <col min="8" max="8" width="6" style="2" customWidth="1"/>
    <col min="9" max="9" width="9.140625" style="2" customWidth="1"/>
    <col min="10" max="10" width="5" style="2" customWidth="1"/>
    <col min="11" max="11" width="9.140625" style="2"/>
    <col min="12" max="12" width="6.42578125" style="2" hidden="1" customWidth="1"/>
    <col min="13" max="13" width="5.85546875" style="2" hidden="1" customWidth="1"/>
    <col min="14" max="14" width="9.140625" style="2" hidden="1" customWidth="1"/>
    <col min="15" max="16" width="9.140625" style="2" customWidth="1"/>
    <col min="17" max="16384" width="9.140625" style="2"/>
  </cols>
  <sheetData>
    <row r="1" spans="1:10" x14ac:dyDescent="0.2">
      <c r="A1" s="81"/>
      <c r="B1" s="216" t="s">
        <v>45</v>
      </c>
      <c r="C1" s="216"/>
      <c r="D1" s="216"/>
      <c r="E1" s="216"/>
      <c r="F1" s="216"/>
      <c r="G1" s="216"/>
    </row>
    <row r="8" spans="1:10" ht="20.25" x14ac:dyDescent="0.3">
      <c r="A8" s="324" t="s">
        <v>104</v>
      </c>
      <c r="B8" s="324"/>
      <c r="C8" s="324"/>
      <c r="D8" s="324"/>
      <c r="E8" s="324"/>
      <c r="F8" s="324"/>
      <c r="G8" s="324"/>
      <c r="H8" s="84"/>
      <c r="I8" s="84"/>
      <c r="J8" s="84"/>
    </row>
    <row r="10" spans="1:10" ht="15" customHeight="1" x14ac:dyDescent="0.2">
      <c r="A10" s="325" t="s">
        <v>0</v>
      </c>
      <c r="B10" s="326"/>
      <c r="C10" s="327"/>
      <c r="D10" s="298" t="s">
        <v>431</v>
      </c>
      <c r="E10" s="298"/>
      <c r="F10" s="298"/>
      <c r="G10" s="298"/>
    </row>
    <row r="11" spans="1:10" ht="15" customHeight="1" x14ac:dyDescent="0.2">
      <c r="A11" s="325" t="s">
        <v>1</v>
      </c>
      <c r="B11" s="326"/>
      <c r="C11" s="327"/>
      <c r="D11" s="298" t="s">
        <v>432</v>
      </c>
      <c r="E11" s="298"/>
      <c r="F11" s="298"/>
      <c r="G11" s="298"/>
    </row>
    <row r="12" spans="1:10" ht="15" customHeight="1" x14ac:dyDescent="0.2">
      <c r="A12" s="325" t="s">
        <v>110</v>
      </c>
      <c r="B12" s="326"/>
      <c r="C12" s="327"/>
      <c r="D12" s="337"/>
      <c r="E12" s="338"/>
      <c r="F12" s="338"/>
      <c r="G12" s="338"/>
    </row>
    <row r="13" spans="1:10" ht="15" thickBot="1" x14ac:dyDescent="0.25"/>
    <row r="14" spans="1:10" ht="18" customHeight="1" thickBot="1" x14ac:dyDescent="0.25">
      <c r="A14" s="308" t="s">
        <v>95</v>
      </c>
      <c r="B14" s="309"/>
      <c r="C14" s="310"/>
      <c r="D14" s="302" t="s">
        <v>96</v>
      </c>
      <c r="E14" s="314"/>
      <c r="F14" s="314"/>
      <c r="G14" s="303"/>
    </row>
    <row r="15" spans="1:10" ht="17.25" customHeight="1" x14ac:dyDescent="0.2">
      <c r="A15" s="311" t="s">
        <v>89</v>
      </c>
      <c r="B15" s="312"/>
      <c r="C15" s="313"/>
      <c r="D15" s="328">
        <v>168.27799999999999</v>
      </c>
      <c r="E15" s="329"/>
      <c r="F15" s="329"/>
      <c r="G15" s="330"/>
    </row>
    <row r="16" spans="1:10" ht="18.75" customHeight="1" thickBot="1" x14ac:dyDescent="0.25">
      <c r="A16" s="334" t="s">
        <v>88</v>
      </c>
      <c r="B16" s="335"/>
      <c r="C16" s="336"/>
      <c r="D16" s="331">
        <v>14.645</v>
      </c>
      <c r="E16" s="332"/>
      <c r="F16" s="332"/>
      <c r="G16" s="333"/>
    </row>
    <row r="17" spans="1:16" ht="18.75" customHeight="1" thickBot="1" x14ac:dyDescent="0.3">
      <c r="A17" s="299" t="s">
        <v>87</v>
      </c>
      <c r="B17" s="300"/>
      <c r="C17" s="300"/>
      <c r="D17" s="300"/>
      <c r="E17" s="300"/>
      <c r="F17" s="300"/>
      <c r="G17" s="301"/>
    </row>
    <row r="18" spans="1:16" ht="27" customHeight="1" thickBot="1" x14ac:dyDescent="0.25">
      <c r="A18" s="317" t="s">
        <v>84</v>
      </c>
      <c r="B18" s="318"/>
      <c r="C18" s="319"/>
      <c r="D18" s="320">
        <f>100*((D15-D16)/D15)</f>
        <v>91.297139257656966</v>
      </c>
      <c r="E18" s="321"/>
      <c r="F18" s="321"/>
      <c r="G18" s="322"/>
      <c r="L18" s="2" t="str">
        <f>IF(D18&gt;50,"1",IF(D18&gt;=40,"2",IF(D18&gt;=30,"3","0")))</f>
        <v>1</v>
      </c>
      <c r="M18" s="2">
        <v>0</v>
      </c>
      <c r="N18" s="2" t="s">
        <v>94</v>
      </c>
      <c r="P18" s="83"/>
    </row>
    <row r="19" spans="1:16" ht="16.5" thickBot="1" x14ac:dyDescent="0.3">
      <c r="A19" s="299" t="s">
        <v>83</v>
      </c>
      <c r="B19" s="300"/>
      <c r="C19" s="300"/>
      <c r="D19" s="300"/>
      <c r="E19" s="300"/>
      <c r="F19" s="300"/>
      <c r="G19" s="301"/>
      <c r="M19" s="2">
        <v>5</v>
      </c>
      <c r="N19" s="2" t="s">
        <v>93</v>
      </c>
    </row>
    <row r="20" spans="1:16" ht="16.5" customHeight="1" thickBot="1" x14ac:dyDescent="0.25">
      <c r="A20" s="315" t="s">
        <v>90</v>
      </c>
      <c r="B20" s="316"/>
      <c r="C20" s="316"/>
      <c r="D20" s="316"/>
      <c r="E20" s="316"/>
      <c r="F20" s="302" t="s">
        <v>91</v>
      </c>
      <c r="G20" s="303"/>
      <c r="M20" s="2">
        <v>10</v>
      </c>
      <c r="N20" s="2" t="s">
        <v>92</v>
      </c>
    </row>
    <row r="21" spans="1:16" ht="44.25" customHeight="1" x14ac:dyDescent="0.2">
      <c r="A21" s="305" t="str">
        <f>IF(D18&gt;50,N18,IF(D18&gt;=40,N19,IF(D18&gt;=30,N20,N21)))</f>
        <v>Celková výška oprávnených výdavkov projektu sa neznižuje a teda celková výška oprávnených výdavkov prestavuje 100 %, ak plánovaná úspora energie na vykurovanie dosiahne viac ako 50 %.</v>
      </c>
      <c r="B21" s="306"/>
      <c r="C21" s="306"/>
      <c r="D21" s="306"/>
      <c r="E21" s="307"/>
      <c r="F21" s="304" t="str">
        <f>IF(D18&gt;50,"0%",IF(D18&gt;=40,"5%",IF(D18&gt;=30,"10%","projekt je neoprávnený")))</f>
        <v>0%</v>
      </c>
      <c r="G21" s="304"/>
      <c r="M21" s="2">
        <v>100</v>
      </c>
      <c r="N21" s="2" t="s">
        <v>115</v>
      </c>
    </row>
    <row r="23" spans="1:16" ht="15" x14ac:dyDescent="0.25">
      <c r="A23" s="85" t="s">
        <v>39</v>
      </c>
      <c r="B23" s="86"/>
      <c r="C23" s="86"/>
      <c r="D23" s="86"/>
      <c r="E23" s="86"/>
      <c r="F23" s="86"/>
      <c r="G23" s="86"/>
    </row>
    <row r="24" spans="1:16" ht="30" customHeight="1" x14ac:dyDescent="0.25">
      <c r="A24" s="339" t="s">
        <v>113</v>
      </c>
      <c r="B24" s="340"/>
      <c r="C24" s="340"/>
      <c r="D24" s="340"/>
      <c r="E24" s="340"/>
      <c r="F24" s="340"/>
      <c r="G24" s="341"/>
    </row>
    <row r="25" spans="1:16" x14ac:dyDescent="0.2">
      <c r="A25" s="295" t="s">
        <v>85</v>
      </c>
      <c r="B25" s="296"/>
      <c r="C25" s="296"/>
      <c r="D25" s="296"/>
      <c r="E25" s="296"/>
      <c r="F25" s="296"/>
      <c r="G25" s="297"/>
    </row>
    <row r="26" spans="1:16" x14ac:dyDescent="0.2">
      <c r="A26" s="323" t="s">
        <v>86</v>
      </c>
      <c r="B26" s="323"/>
      <c r="C26" s="323"/>
      <c r="D26" s="323"/>
      <c r="E26" s="323"/>
      <c r="F26" s="323"/>
      <c r="G26" s="323"/>
    </row>
    <row r="27" spans="1:16" ht="42" customHeight="1" x14ac:dyDescent="0.2">
      <c r="A27" s="323" t="s">
        <v>125</v>
      </c>
      <c r="B27" s="323"/>
      <c r="C27" s="323"/>
      <c r="D27" s="323"/>
      <c r="E27" s="323"/>
      <c r="F27" s="323"/>
      <c r="G27" s="323"/>
    </row>
    <row r="28" spans="1:16" ht="60" customHeight="1" x14ac:dyDescent="0.2">
      <c r="A28" s="323" t="s">
        <v>116</v>
      </c>
      <c r="B28" s="323"/>
      <c r="C28" s="323"/>
      <c r="D28" s="323"/>
      <c r="E28" s="323"/>
      <c r="F28" s="323"/>
      <c r="G28" s="323"/>
    </row>
    <row r="29" spans="1:16" x14ac:dyDescent="0.2">
      <c r="F29" s="87"/>
    </row>
    <row r="30" spans="1:16" x14ac:dyDescent="0.2">
      <c r="H30" s="86"/>
      <c r="I30" s="86"/>
    </row>
    <row r="32" spans="1:16" ht="46.5" customHeight="1" x14ac:dyDescent="0.2"/>
  </sheetData>
  <mergeCells count="27">
    <mergeCell ref="A26:G26"/>
    <mergeCell ref="A27:G27"/>
    <mergeCell ref="A28:G28"/>
    <mergeCell ref="A8:G8"/>
    <mergeCell ref="A10:C10"/>
    <mergeCell ref="A11:C11"/>
    <mergeCell ref="D15:G15"/>
    <mergeCell ref="D16:G16"/>
    <mergeCell ref="A16:C16"/>
    <mergeCell ref="A12:C12"/>
    <mergeCell ref="D12:G12"/>
    <mergeCell ref="A24:G24"/>
    <mergeCell ref="B1:G1"/>
    <mergeCell ref="A25:G25"/>
    <mergeCell ref="D10:G10"/>
    <mergeCell ref="D11:G11"/>
    <mergeCell ref="A19:G19"/>
    <mergeCell ref="F20:G20"/>
    <mergeCell ref="F21:G21"/>
    <mergeCell ref="A21:E21"/>
    <mergeCell ref="A14:C14"/>
    <mergeCell ref="A15:C15"/>
    <mergeCell ref="D14:G14"/>
    <mergeCell ref="A17:G17"/>
    <mergeCell ref="A20:E20"/>
    <mergeCell ref="A18:C18"/>
    <mergeCell ref="D18:G18"/>
  </mergeCells>
  <conditionalFormatting sqref="F21:G21">
    <cfRule type="cellIs" dxfId="0" priority="1" operator="equal">
      <formula>"projekt je neoprávnený"</formula>
    </cfRule>
  </conditionalFormatting>
  <pageMargins left="0.59055118110236227" right="0.59055118110236227" top="0.98425196850393704" bottom="0.59055118110236227" header="0.51181102362204722" footer="0.51181102362204722"/>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5</vt:i4>
      </vt:variant>
      <vt:variant>
        <vt:lpstr>Pomenované rozsahy</vt:lpstr>
      </vt:variant>
      <vt:variant>
        <vt:i4>6</vt:i4>
      </vt:variant>
    </vt:vector>
  </HeadingPairs>
  <TitlesOfParts>
    <vt:vector size="11" baseType="lpstr">
      <vt:lpstr>Rozpočet projektu</vt:lpstr>
      <vt:lpstr>Referenčné hodnoty</vt:lpstr>
      <vt:lpstr>Prieskum trhu</vt:lpstr>
      <vt:lpstr>Value for Money</vt:lpstr>
      <vt:lpstr>Úspora-vykurovanie</vt:lpstr>
      <vt:lpstr>'Value for Money'!_ftn2</vt:lpstr>
      <vt:lpstr>'Prieskum trhu'!Oblasť_tlače</vt:lpstr>
      <vt:lpstr>'Referenčné hodnoty'!Oblasť_tlače</vt:lpstr>
      <vt:lpstr>'Rozpočet projektu'!Oblasť_tlače</vt:lpstr>
      <vt:lpstr>'Úspora-vykurovanie'!Oblasť_tlače</vt:lpstr>
      <vt:lpstr>'Value for Money'!Oblasť_tlače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Šutto Ivan</dc:creator>
  <cp:lastModifiedBy>Schrenk Frantisek</cp:lastModifiedBy>
  <cp:lastPrinted>2017-03-30T19:15:37Z</cp:lastPrinted>
  <dcterms:created xsi:type="dcterms:W3CDTF">2015-05-13T12:53:37Z</dcterms:created>
  <dcterms:modified xsi:type="dcterms:W3CDTF">2019-07-08T07:04:26Z</dcterms:modified>
</cp:coreProperties>
</file>